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comments2.xml" ContentType="application/vnd.openxmlformats-officedocument.spreadsheetml.comments+xml"/>
  <Override PartName="/xl/comments5.xml" ContentType="application/vnd.openxmlformats-officedocument.spreadsheetml.comments+xml"/>
  <Override PartName="/xl/comments4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cnmuni-my.sharepoint.com/personal/250305_muni_cz/Documents/MU/AKCE_2024/Pedagok/1_projekt/DWG_DOC_XLS/F_Naklady_stavby/13-14/"/>
    </mc:Choice>
  </mc:AlternateContent>
  <xr:revisionPtr revIDLastSave="0" documentId="11_EED01E84970D02FAE378A56086F86CCEF341B10B" xr6:coauthVersionLast="47" xr6:coauthVersionMax="47" xr10:uidLastSave="{00000000-0000-0000-0000-000000000000}"/>
  <bookViews>
    <workbookView xWindow="-120" yWindow="-120" windowWidth="29040" windowHeight="17520" tabRatio="500" firstSheet="1" activeTab="6" xr2:uid="{00000000-000D-0000-FFFF-FFFF00000000}"/>
  </bookViews>
  <sheets>
    <sheet name="Pokyny pro vyplnění" sheetId="1" r:id="rId1"/>
    <sheet name="Stavba" sheetId="2" r:id="rId2"/>
    <sheet name="VzorPolozky" sheetId="3" state="hidden" r:id="rId3"/>
    <sheet name="SO01 - 13, 14 1.01 Pol" sheetId="4" r:id="rId4"/>
    <sheet name="SO01 - 13, 14 1.02 Pol" sheetId="5" r:id="rId5"/>
    <sheet name="SO01 - 13, 14 1.03 Pol" sheetId="6" r:id="rId6"/>
    <sheet name="SO01 - 13, 14 1.04 Pol" sheetId="7" r:id="rId7"/>
    <sheet name="SO01 - 13, 14 VON Pol" sheetId="8" r:id="rId8"/>
  </sheets>
  <externalReferences>
    <externalReference r:id="rId9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'SO01 - 13, 14 1.01 Pol'!$1:$7</definedName>
    <definedName name="_xlnm.Print_Titles" localSheetId="4">'SO01 - 13, 14 1.02 Pol'!$1:$7</definedName>
    <definedName name="_xlnm.Print_Titles" localSheetId="5">'SO01 - 13, 14 1.03 Pol'!$1:$7</definedName>
    <definedName name="_xlnm.Print_Titles" localSheetId="6">'SO01 - 13, 14 1.04 Pol'!$1:$7</definedName>
    <definedName name="_xlnm.Print_Titles" localSheetId="7">'SO01 - 13, 14 VON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'SO01 - 13, 14 1.01 Pol'!$A$1:$X$207</definedName>
    <definedName name="_xlnm.Print_Area" localSheetId="4">'SO01 - 13, 14 1.02 Pol'!$A$1:$X$337</definedName>
    <definedName name="_xlnm.Print_Area" localSheetId="5">'SO01 - 13, 14 1.03 Pol'!$A$1:$X$36</definedName>
    <definedName name="_xlnm.Print_Area" localSheetId="6">'SO01 - 13, 14 1.04 Pol'!$A$1:$X$98</definedName>
    <definedName name="_xlnm.Print_Area" localSheetId="7">'SO01 - 13, 14 VON Pol'!$A$1:$X$41</definedName>
    <definedName name="_xlnm.Print_Area" localSheetId="1">Stavba!$A$1:$J$86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F31" i="8" l="1"/>
  <c r="AE31" i="8"/>
  <c r="BA29" i="8"/>
  <c r="V28" i="8"/>
  <c r="Q28" i="8"/>
  <c r="O28" i="8"/>
  <c r="M28" i="8"/>
  <c r="K28" i="8"/>
  <c r="I28" i="8"/>
  <c r="G28" i="8"/>
  <c r="BA27" i="8"/>
  <c r="V26" i="8"/>
  <c r="Q26" i="8"/>
  <c r="O26" i="8"/>
  <c r="M26" i="8"/>
  <c r="K26" i="8"/>
  <c r="I26" i="8"/>
  <c r="G26" i="8"/>
  <c r="BA25" i="8"/>
  <c r="V24" i="8"/>
  <c r="Q24" i="8"/>
  <c r="O24" i="8"/>
  <c r="M24" i="8"/>
  <c r="M17" i="8" s="1"/>
  <c r="K24" i="8"/>
  <c r="I24" i="8"/>
  <c r="G24" i="8"/>
  <c r="V23" i="8"/>
  <c r="Q23" i="8"/>
  <c r="O23" i="8"/>
  <c r="M23" i="8"/>
  <c r="K23" i="8"/>
  <c r="I23" i="8"/>
  <c r="G23" i="8"/>
  <c r="BA22" i="8"/>
  <c r="V21" i="8"/>
  <c r="Q21" i="8"/>
  <c r="O21" i="8"/>
  <c r="M21" i="8"/>
  <c r="K21" i="8"/>
  <c r="I21" i="8"/>
  <c r="G21" i="8"/>
  <c r="BA20" i="8"/>
  <c r="V19" i="8"/>
  <c r="Q19" i="8"/>
  <c r="O19" i="8"/>
  <c r="M19" i="8"/>
  <c r="K19" i="8"/>
  <c r="I19" i="8"/>
  <c r="G19" i="8"/>
  <c r="V18" i="8"/>
  <c r="Q18" i="8"/>
  <c r="O18" i="8"/>
  <c r="M18" i="8"/>
  <c r="K18" i="8"/>
  <c r="I18" i="8"/>
  <c r="G18" i="8"/>
  <c r="V17" i="8"/>
  <c r="Q17" i="8"/>
  <c r="O17" i="8"/>
  <c r="K17" i="8"/>
  <c r="I17" i="8"/>
  <c r="G17" i="8"/>
  <c r="G31" i="8" s="1"/>
  <c r="V15" i="8"/>
  <c r="Q15" i="8"/>
  <c r="O15" i="8"/>
  <c r="M15" i="8"/>
  <c r="K15" i="8"/>
  <c r="I15" i="8"/>
  <c r="G15" i="8"/>
  <c r="BA14" i="8"/>
  <c r="V13" i="8"/>
  <c r="Q13" i="8"/>
  <c r="O13" i="8"/>
  <c r="M13" i="8"/>
  <c r="K13" i="8"/>
  <c r="I13" i="8"/>
  <c r="G13" i="8"/>
  <c r="BA12" i="8"/>
  <c r="V11" i="8"/>
  <c r="Q11" i="8"/>
  <c r="O11" i="8"/>
  <c r="M11" i="8"/>
  <c r="M8" i="8" s="1"/>
  <c r="K11" i="8"/>
  <c r="I11" i="8"/>
  <c r="G11" i="8"/>
  <c r="BA10" i="8"/>
  <c r="V9" i="8"/>
  <c r="Q9" i="8"/>
  <c r="O9" i="8"/>
  <c r="M9" i="8"/>
  <c r="K9" i="8"/>
  <c r="I9" i="8"/>
  <c r="G9" i="8"/>
  <c r="V8" i="8"/>
  <c r="Q8" i="8"/>
  <c r="O8" i="8"/>
  <c r="K8" i="8"/>
  <c r="I8" i="8"/>
  <c r="G8" i="8"/>
  <c r="AF88" i="7"/>
  <c r="AE88" i="7"/>
  <c r="V86" i="7"/>
  <c r="Q86" i="7"/>
  <c r="O86" i="7"/>
  <c r="M86" i="7"/>
  <c r="K86" i="7"/>
  <c r="I86" i="7"/>
  <c r="G86" i="7"/>
  <c r="V85" i="7"/>
  <c r="Q85" i="7"/>
  <c r="O85" i="7"/>
  <c r="M85" i="7"/>
  <c r="K85" i="7"/>
  <c r="I85" i="7"/>
  <c r="G85" i="7"/>
  <c r="V84" i="7"/>
  <c r="Q84" i="7"/>
  <c r="O84" i="7"/>
  <c r="M84" i="7"/>
  <c r="K84" i="7"/>
  <c r="I84" i="7"/>
  <c r="G84" i="7"/>
  <c r="V83" i="7"/>
  <c r="Q83" i="7"/>
  <c r="O83" i="7"/>
  <c r="M83" i="7"/>
  <c r="K83" i="7"/>
  <c r="I83" i="7"/>
  <c r="G83" i="7"/>
  <c r="V82" i="7"/>
  <c r="Q82" i="7"/>
  <c r="O82" i="7"/>
  <c r="M82" i="7"/>
  <c r="K82" i="7"/>
  <c r="I82" i="7"/>
  <c r="G82" i="7"/>
  <c r="V81" i="7"/>
  <c r="Q81" i="7"/>
  <c r="O81" i="7"/>
  <c r="M81" i="7"/>
  <c r="M74" i="7" s="1"/>
  <c r="K81" i="7"/>
  <c r="I81" i="7"/>
  <c r="G81" i="7"/>
  <c r="V80" i="7"/>
  <c r="Q80" i="7"/>
  <c r="O80" i="7"/>
  <c r="M80" i="7"/>
  <c r="K80" i="7"/>
  <c r="I80" i="7"/>
  <c r="G80" i="7"/>
  <c r="V79" i="7"/>
  <c r="Q79" i="7"/>
  <c r="O79" i="7"/>
  <c r="M79" i="7"/>
  <c r="K79" i="7"/>
  <c r="I79" i="7"/>
  <c r="G79" i="7"/>
  <c r="V78" i="7"/>
  <c r="Q78" i="7"/>
  <c r="O78" i="7"/>
  <c r="M78" i="7"/>
  <c r="K78" i="7"/>
  <c r="I78" i="7"/>
  <c r="G78" i="7"/>
  <c r="V77" i="7"/>
  <c r="Q77" i="7"/>
  <c r="O77" i="7"/>
  <c r="M77" i="7"/>
  <c r="K77" i="7"/>
  <c r="I77" i="7"/>
  <c r="G77" i="7"/>
  <c r="V76" i="7"/>
  <c r="Q76" i="7"/>
  <c r="O76" i="7"/>
  <c r="M76" i="7"/>
  <c r="K76" i="7"/>
  <c r="I76" i="7"/>
  <c r="G76" i="7"/>
  <c r="V75" i="7"/>
  <c r="Q75" i="7"/>
  <c r="O75" i="7"/>
  <c r="M75" i="7"/>
  <c r="K75" i="7"/>
  <c r="I75" i="7"/>
  <c r="G75" i="7"/>
  <c r="V74" i="7"/>
  <c r="Q74" i="7"/>
  <c r="O74" i="7"/>
  <c r="K74" i="7"/>
  <c r="I74" i="7"/>
  <c r="G74" i="7"/>
  <c r="V73" i="7"/>
  <c r="Q73" i="7"/>
  <c r="O73" i="7"/>
  <c r="M73" i="7"/>
  <c r="K73" i="7"/>
  <c r="I73" i="7"/>
  <c r="G73" i="7"/>
  <c r="V72" i="7"/>
  <c r="Q72" i="7"/>
  <c r="O72" i="7"/>
  <c r="M72" i="7"/>
  <c r="K72" i="7"/>
  <c r="I72" i="7"/>
  <c r="G72" i="7"/>
  <c r="V71" i="7"/>
  <c r="Q71" i="7"/>
  <c r="O71" i="7"/>
  <c r="M71" i="7"/>
  <c r="K71" i="7"/>
  <c r="I71" i="7"/>
  <c r="G71" i="7"/>
  <c r="V70" i="7"/>
  <c r="Q70" i="7"/>
  <c r="O70" i="7"/>
  <c r="M70" i="7"/>
  <c r="K70" i="7"/>
  <c r="I70" i="7"/>
  <c r="G70" i="7"/>
  <c r="V69" i="7"/>
  <c r="Q69" i="7"/>
  <c r="O69" i="7"/>
  <c r="M69" i="7"/>
  <c r="M55" i="7" s="1"/>
  <c r="K69" i="7"/>
  <c r="I69" i="7"/>
  <c r="G69" i="7"/>
  <c r="V68" i="7"/>
  <c r="Q68" i="7"/>
  <c r="O68" i="7"/>
  <c r="M68" i="7"/>
  <c r="K68" i="7"/>
  <c r="I68" i="7"/>
  <c r="G68" i="7"/>
  <c r="V66" i="7"/>
  <c r="Q66" i="7"/>
  <c r="O66" i="7"/>
  <c r="M66" i="7"/>
  <c r="K66" i="7"/>
  <c r="I66" i="7"/>
  <c r="G66" i="7"/>
  <c r="V64" i="7"/>
  <c r="Q64" i="7"/>
  <c r="O64" i="7"/>
  <c r="M64" i="7"/>
  <c r="K64" i="7"/>
  <c r="I64" i="7"/>
  <c r="G64" i="7"/>
  <c r="V63" i="7"/>
  <c r="Q63" i="7"/>
  <c r="O63" i="7"/>
  <c r="M63" i="7"/>
  <c r="K63" i="7"/>
  <c r="I63" i="7"/>
  <c r="G63" i="7"/>
  <c r="V62" i="7"/>
  <c r="Q62" i="7"/>
  <c r="O62" i="7"/>
  <c r="M62" i="7"/>
  <c r="K62" i="7"/>
  <c r="I62" i="7"/>
  <c r="G62" i="7"/>
  <c r="V61" i="7"/>
  <c r="Q61" i="7"/>
  <c r="O61" i="7"/>
  <c r="M61" i="7"/>
  <c r="K61" i="7"/>
  <c r="I61" i="7"/>
  <c r="G61" i="7"/>
  <c r="V60" i="7"/>
  <c r="Q60" i="7"/>
  <c r="O60" i="7"/>
  <c r="M60" i="7"/>
  <c r="K60" i="7"/>
  <c r="I60" i="7"/>
  <c r="G60" i="7"/>
  <c r="V59" i="7"/>
  <c r="Q59" i="7"/>
  <c r="O59" i="7"/>
  <c r="M59" i="7"/>
  <c r="K59" i="7"/>
  <c r="I59" i="7"/>
  <c r="G59" i="7"/>
  <c r="V58" i="7"/>
  <c r="Q58" i="7"/>
  <c r="O58" i="7"/>
  <c r="M58" i="7"/>
  <c r="K58" i="7"/>
  <c r="I58" i="7"/>
  <c r="G58" i="7"/>
  <c r="V57" i="7"/>
  <c r="Q57" i="7"/>
  <c r="O57" i="7"/>
  <c r="M57" i="7"/>
  <c r="K57" i="7"/>
  <c r="I57" i="7"/>
  <c r="G57" i="7"/>
  <c r="V56" i="7"/>
  <c r="Q56" i="7"/>
  <c r="O56" i="7"/>
  <c r="M56" i="7"/>
  <c r="K56" i="7"/>
  <c r="I56" i="7"/>
  <c r="G56" i="7"/>
  <c r="V55" i="7"/>
  <c r="Q55" i="7"/>
  <c r="O55" i="7"/>
  <c r="K55" i="7"/>
  <c r="I55" i="7"/>
  <c r="G55" i="7"/>
  <c r="V54" i="7"/>
  <c r="Q54" i="7"/>
  <c r="O54" i="7"/>
  <c r="M54" i="7"/>
  <c r="K54" i="7"/>
  <c r="I54" i="7"/>
  <c r="G54" i="7"/>
  <c r="V53" i="7"/>
  <c r="Q53" i="7"/>
  <c r="O53" i="7"/>
  <c r="M53" i="7"/>
  <c r="K53" i="7"/>
  <c r="I53" i="7"/>
  <c r="G53" i="7"/>
  <c r="V52" i="7"/>
  <c r="Q52" i="7"/>
  <c r="O52" i="7"/>
  <c r="M52" i="7"/>
  <c r="K52" i="7"/>
  <c r="I52" i="7"/>
  <c r="G52" i="7"/>
  <c r="V50" i="7"/>
  <c r="Q50" i="7"/>
  <c r="O50" i="7"/>
  <c r="M50" i="7"/>
  <c r="K50" i="7"/>
  <c r="I50" i="7"/>
  <c r="G50" i="7"/>
  <c r="V49" i="7"/>
  <c r="Q49" i="7"/>
  <c r="O49" i="7"/>
  <c r="M49" i="7"/>
  <c r="K49" i="7"/>
  <c r="I49" i="7"/>
  <c r="G49" i="7"/>
  <c r="V48" i="7"/>
  <c r="Q48" i="7"/>
  <c r="O48" i="7"/>
  <c r="M48" i="7"/>
  <c r="K48" i="7"/>
  <c r="I48" i="7"/>
  <c r="G48" i="7"/>
  <c r="V47" i="7"/>
  <c r="Q47" i="7"/>
  <c r="O47" i="7"/>
  <c r="M47" i="7"/>
  <c r="K47" i="7"/>
  <c r="I47" i="7"/>
  <c r="G47" i="7"/>
  <c r="V45" i="7"/>
  <c r="Q45" i="7"/>
  <c r="O45" i="7"/>
  <c r="M45" i="7"/>
  <c r="K45" i="7"/>
  <c r="I45" i="7"/>
  <c r="G45" i="7"/>
  <c r="V44" i="7"/>
  <c r="Q44" i="7"/>
  <c r="O44" i="7"/>
  <c r="M44" i="7"/>
  <c r="K44" i="7"/>
  <c r="I44" i="7"/>
  <c r="G44" i="7"/>
  <c r="V43" i="7"/>
  <c r="Q43" i="7"/>
  <c r="O43" i="7"/>
  <c r="M43" i="7"/>
  <c r="K43" i="7"/>
  <c r="I43" i="7"/>
  <c r="G43" i="7"/>
  <c r="V40" i="7"/>
  <c r="Q40" i="7"/>
  <c r="O40" i="7"/>
  <c r="M40" i="7"/>
  <c r="K40" i="7"/>
  <c r="I40" i="7"/>
  <c r="G40" i="7"/>
  <c r="V38" i="7"/>
  <c r="Q38" i="7"/>
  <c r="O38" i="7"/>
  <c r="M38" i="7"/>
  <c r="K38" i="7"/>
  <c r="I38" i="7"/>
  <c r="G38" i="7"/>
  <c r="V36" i="7"/>
  <c r="Q36" i="7"/>
  <c r="O36" i="7"/>
  <c r="M36" i="7"/>
  <c r="K36" i="7"/>
  <c r="I36" i="7"/>
  <c r="G36" i="7"/>
  <c r="V35" i="7"/>
  <c r="Q35" i="7"/>
  <c r="O35" i="7"/>
  <c r="M35" i="7"/>
  <c r="K35" i="7"/>
  <c r="I35" i="7"/>
  <c r="G35" i="7"/>
  <c r="V33" i="7"/>
  <c r="Q33" i="7"/>
  <c r="O33" i="7"/>
  <c r="M33" i="7"/>
  <c r="K33" i="7"/>
  <c r="I33" i="7"/>
  <c r="G33" i="7"/>
  <c r="V32" i="7"/>
  <c r="Q32" i="7"/>
  <c r="O32" i="7"/>
  <c r="M32" i="7"/>
  <c r="K32" i="7"/>
  <c r="I32" i="7"/>
  <c r="G32" i="7"/>
  <c r="V31" i="7"/>
  <c r="Q31" i="7"/>
  <c r="O31" i="7"/>
  <c r="M31" i="7"/>
  <c r="K31" i="7"/>
  <c r="I31" i="7"/>
  <c r="G31" i="7"/>
  <c r="V30" i="7"/>
  <c r="Q30" i="7"/>
  <c r="O30" i="7"/>
  <c r="M30" i="7"/>
  <c r="K30" i="7"/>
  <c r="I30" i="7"/>
  <c r="G30" i="7"/>
  <c r="V29" i="7"/>
  <c r="Q29" i="7"/>
  <c r="O29" i="7"/>
  <c r="M29" i="7"/>
  <c r="K29" i="7"/>
  <c r="I29" i="7"/>
  <c r="G29" i="7"/>
  <c r="V27" i="7"/>
  <c r="Q27" i="7"/>
  <c r="O27" i="7"/>
  <c r="M27" i="7"/>
  <c r="K27" i="7"/>
  <c r="I27" i="7"/>
  <c r="G27" i="7"/>
  <c r="V26" i="7"/>
  <c r="Q26" i="7"/>
  <c r="O26" i="7"/>
  <c r="M26" i="7"/>
  <c r="K26" i="7"/>
  <c r="I26" i="7"/>
  <c r="G26" i="7"/>
  <c r="V25" i="7"/>
  <c r="Q25" i="7"/>
  <c r="O25" i="7"/>
  <c r="M25" i="7"/>
  <c r="K25" i="7"/>
  <c r="I25" i="7"/>
  <c r="G25" i="7"/>
  <c r="V24" i="7"/>
  <c r="Q24" i="7"/>
  <c r="O24" i="7"/>
  <c r="M24" i="7"/>
  <c r="K24" i="7"/>
  <c r="I24" i="7"/>
  <c r="G24" i="7"/>
  <c r="V23" i="7"/>
  <c r="Q23" i="7"/>
  <c r="O23" i="7"/>
  <c r="M23" i="7"/>
  <c r="K23" i="7"/>
  <c r="I23" i="7"/>
  <c r="G23" i="7"/>
  <c r="V22" i="7"/>
  <c r="Q22" i="7"/>
  <c r="O22" i="7"/>
  <c r="M22" i="7"/>
  <c r="K22" i="7"/>
  <c r="I22" i="7"/>
  <c r="G22" i="7"/>
  <c r="V21" i="7"/>
  <c r="Q21" i="7"/>
  <c r="O21" i="7"/>
  <c r="M21" i="7"/>
  <c r="K21" i="7"/>
  <c r="I21" i="7"/>
  <c r="G21" i="7"/>
  <c r="V20" i="7"/>
  <c r="Q20" i="7"/>
  <c r="O20" i="7"/>
  <c r="M20" i="7"/>
  <c r="K20" i="7"/>
  <c r="I20" i="7"/>
  <c r="G20" i="7"/>
  <c r="V19" i="7"/>
  <c r="Q19" i="7"/>
  <c r="O19" i="7"/>
  <c r="M19" i="7"/>
  <c r="K19" i="7"/>
  <c r="I19" i="7"/>
  <c r="G19" i="7"/>
  <c r="V18" i="7"/>
  <c r="Q18" i="7"/>
  <c r="O18" i="7"/>
  <c r="M18" i="7"/>
  <c r="K18" i="7"/>
  <c r="I18" i="7"/>
  <c r="G18" i="7"/>
  <c r="V17" i="7"/>
  <c r="Q17" i="7"/>
  <c r="O17" i="7"/>
  <c r="M17" i="7"/>
  <c r="K17" i="7"/>
  <c r="I17" i="7"/>
  <c r="G17" i="7"/>
  <c r="V16" i="7"/>
  <c r="Q16" i="7"/>
  <c r="O16" i="7"/>
  <c r="M16" i="7"/>
  <c r="K16" i="7"/>
  <c r="I16" i="7"/>
  <c r="G16" i="7"/>
  <c r="V15" i="7"/>
  <c r="Q15" i="7"/>
  <c r="O15" i="7"/>
  <c r="M15" i="7"/>
  <c r="K15" i="7"/>
  <c r="I15" i="7"/>
  <c r="G15" i="7"/>
  <c r="V14" i="7"/>
  <c r="Q14" i="7"/>
  <c r="O14" i="7"/>
  <c r="M14" i="7"/>
  <c r="K14" i="7"/>
  <c r="I14" i="7"/>
  <c r="G14" i="7"/>
  <c r="V13" i="7"/>
  <c r="Q13" i="7"/>
  <c r="O13" i="7"/>
  <c r="M13" i="7"/>
  <c r="K13" i="7"/>
  <c r="I13" i="7"/>
  <c r="G13" i="7"/>
  <c r="V12" i="7"/>
  <c r="Q12" i="7"/>
  <c r="O12" i="7"/>
  <c r="M12" i="7"/>
  <c r="K12" i="7"/>
  <c r="I12" i="7"/>
  <c r="G12" i="7"/>
  <c r="V11" i="7"/>
  <c r="Q11" i="7"/>
  <c r="O11" i="7"/>
  <c r="M11" i="7"/>
  <c r="M8" i="7" s="1"/>
  <c r="K11" i="7"/>
  <c r="I11" i="7"/>
  <c r="G11" i="7"/>
  <c r="V10" i="7"/>
  <c r="Q10" i="7"/>
  <c r="O10" i="7"/>
  <c r="M10" i="7"/>
  <c r="K10" i="7"/>
  <c r="I10" i="7"/>
  <c r="G10" i="7"/>
  <c r="V9" i="7"/>
  <c r="Q9" i="7"/>
  <c r="O9" i="7"/>
  <c r="M9" i="7"/>
  <c r="K9" i="7"/>
  <c r="I9" i="7"/>
  <c r="G9" i="7"/>
  <c r="V8" i="7"/>
  <c r="Q8" i="7"/>
  <c r="O8" i="7"/>
  <c r="K8" i="7"/>
  <c r="I8" i="7"/>
  <c r="G8" i="7"/>
  <c r="I80" i="2" s="1"/>
  <c r="I18" i="2" s="1"/>
  <c r="AF26" i="6"/>
  <c r="AE26" i="6"/>
  <c r="BA24" i="6"/>
  <c r="V23" i="6"/>
  <c r="Q23" i="6"/>
  <c r="O23" i="6"/>
  <c r="M23" i="6"/>
  <c r="K23" i="6"/>
  <c r="I23" i="6"/>
  <c r="G23" i="6"/>
  <c r="BA22" i="6"/>
  <c r="V21" i="6"/>
  <c r="Q21" i="6"/>
  <c r="O21" i="6"/>
  <c r="M21" i="6"/>
  <c r="K21" i="6"/>
  <c r="I21" i="6"/>
  <c r="G21" i="6"/>
  <c r="V20" i="6"/>
  <c r="Q20" i="6"/>
  <c r="O20" i="6"/>
  <c r="M20" i="6"/>
  <c r="K20" i="6"/>
  <c r="I20" i="6"/>
  <c r="G20" i="6"/>
  <c r="BA19" i="6"/>
  <c r="V18" i="6"/>
  <c r="Q18" i="6"/>
  <c r="O18" i="6"/>
  <c r="M18" i="6"/>
  <c r="K18" i="6"/>
  <c r="I18" i="6"/>
  <c r="G18" i="6"/>
  <c r="V17" i="6"/>
  <c r="Q17" i="6"/>
  <c r="O17" i="6"/>
  <c r="M17" i="6"/>
  <c r="K17" i="6"/>
  <c r="I17" i="6"/>
  <c r="G17" i="6"/>
  <c r="V15" i="6"/>
  <c r="Q15" i="6"/>
  <c r="O15" i="6"/>
  <c r="M15" i="6"/>
  <c r="K15" i="6"/>
  <c r="I15" i="6"/>
  <c r="G15" i="6"/>
  <c r="V13" i="6"/>
  <c r="Q13" i="6"/>
  <c r="O13" i="6"/>
  <c r="M13" i="6"/>
  <c r="K13" i="6"/>
  <c r="I13" i="6"/>
  <c r="G13" i="6"/>
  <c r="V11" i="6"/>
  <c r="Q11" i="6"/>
  <c r="O11" i="6"/>
  <c r="M11" i="6"/>
  <c r="M8" i="6" s="1"/>
  <c r="K11" i="6"/>
  <c r="I11" i="6"/>
  <c r="G11" i="6"/>
  <c r="V9" i="6"/>
  <c r="Q9" i="6"/>
  <c r="O9" i="6"/>
  <c r="M9" i="6"/>
  <c r="K9" i="6"/>
  <c r="I9" i="6"/>
  <c r="G9" i="6"/>
  <c r="V8" i="6"/>
  <c r="Q8" i="6"/>
  <c r="O8" i="6"/>
  <c r="K8" i="6"/>
  <c r="I8" i="6"/>
  <c r="G8" i="6"/>
  <c r="G26" i="6" s="1"/>
  <c r="AF327" i="5"/>
  <c r="AE327" i="5"/>
  <c r="BA323" i="5"/>
  <c r="V322" i="5"/>
  <c r="Q322" i="5"/>
  <c r="O322" i="5"/>
  <c r="M322" i="5"/>
  <c r="M321" i="5" s="1"/>
  <c r="K322" i="5"/>
  <c r="I322" i="5"/>
  <c r="G322" i="5"/>
  <c r="V321" i="5"/>
  <c r="Q321" i="5"/>
  <c r="O321" i="5"/>
  <c r="K321" i="5"/>
  <c r="I321" i="5"/>
  <c r="G321" i="5"/>
  <c r="V299" i="5"/>
  <c r="Q299" i="5"/>
  <c r="O299" i="5"/>
  <c r="M299" i="5"/>
  <c r="K299" i="5"/>
  <c r="I299" i="5"/>
  <c r="G299" i="5"/>
  <c r="V277" i="5"/>
  <c r="Q277" i="5"/>
  <c r="O277" i="5"/>
  <c r="M277" i="5"/>
  <c r="K277" i="5"/>
  <c r="I277" i="5"/>
  <c r="G277" i="5"/>
  <c r="V256" i="5"/>
  <c r="Q256" i="5"/>
  <c r="O256" i="5"/>
  <c r="M256" i="5"/>
  <c r="K256" i="5"/>
  <c r="I256" i="5"/>
  <c r="G256" i="5"/>
  <c r="V235" i="5"/>
  <c r="Q235" i="5"/>
  <c r="O235" i="5"/>
  <c r="M235" i="5"/>
  <c r="M229" i="5" s="1"/>
  <c r="K235" i="5"/>
  <c r="I235" i="5"/>
  <c r="G235" i="5"/>
  <c r="V230" i="5"/>
  <c r="Q230" i="5"/>
  <c r="O230" i="5"/>
  <c r="M230" i="5"/>
  <c r="K230" i="5"/>
  <c r="I230" i="5"/>
  <c r="G230" i="5"/>
  <c r="V229" i="5"/>
  <c r="Q229" i="5"/>
  <c r="O229" i="5"/>
  <c r="K229" i="5"/>
  <c r="I229" i="5"/>
  <c r="G229" i="5"/>
  <c r="V221" i="5"/>
  <c r="Q221" i="5"/>
  <c r="O221" i="5"/>
  <c r="M221" i="5"/>
  <c r="K221" i="5"/>
  <c r="I221" i="5"/>
  <c r="G221" i="5"/>
  <c r="V213" i="5"/>
  <c r="Q213" i="5"/>
  <c r="O213" i="5"/>
  <c r="M213" i="5"/>
  <c r="K213" i="5"/>
  <c r="I213" i="5"/>
  <c r="G213" i="5"/>
  <c r="V203" i="5"/>
  <c r="Q203" i="5"/>
  <c r="O203" i="5"/>
  <c r="M203" i="5"/>
  <c r="K203" i="5"/>
  <c r="I203" i="5"/>
  <c r="G203" i="5"/>
  <c r="V193" i="5"/>
  <c r="Q193" i="5"/>
  <c r="O193" i="5"/>
  <c r="M193" i="5"/>
  <c r="K193" i="5"/>
  <c r="I193" i="5"/>
  <c r="G193" i="5"/>
  <c r="V192" i="5"/>
  <c r="Q192" i="5"/>
  <c r="O192" i="5"/>
  <c r="M192" i="5"/>
  <c r="K192" i="5"/>
  <c r="I192" i="5"/>
  <c r="G192" i="5"/>
  <c r="V191" i="5"/>
  <c r="Q191" i="5"/>
  <c r="O191" i="5"/>
  <c r="M191" i="5"/>
  <c r="K191" i="5"/>
  <c r="I191" i="5"/>
  <c r="G191" i="5"/>
  <c r="BA180" i="5"/>
  <c r="V179" i="5"/>
  <c r="Q179" i="5"/>
  <c r="O179" i="5"/>
  <c r="M179" i="5"/>
  <c r="K179" i="5"/>
  <c r="I179" i="5"/>
  <c r="G179" i="5"/>
  <c r="V173" i="5"/>
  <c r="Q173" i="5"/>
  <c r="O173" i="5"/>
  <c r="M173" i="5"/>
  <c r="K173" i="5"/>
  <c r="I173" i="5"/>
  <c r="G173" i="5"/>
  <c r="V167" i="5"/>
  <c r="Q167" i="5"/>
  <c r="O167" i="5"/>
  <c r="M167" i="5"/>
  <c r="K167" i="5"/>
  <c r="I167" i="5"/>
  <c r="G167" i="5"/>
  <c r="V160" i="5"/>
  <c r="Q160" i="5"/>
  <c r="O160" i="5"/>
  <c r="M160" i="5"/>
  <c r="M139" i="5" s="1"/>
  <c r="K160" i="5"/>
  <c r="I160" i="5"/>
  <c r="G160" i="5"/>
  <c r="V153" i="5"/>
  <c r="Q153" i="5"/>
  <c r="O153" i="5"/>
  <c r="M153" i="5"/>
  <c r="K153" i="5"/>
  <c r="I153" i="5"/>
  <c r="G153" i="5"/>
  <c r="V146" i="5"/>
  <c r="Q146" i="5"/>
  <c r="O146" i="5"/>
  <c r="M146" i="5"/>
  <c r="K146" i="5"/>
  <c r="I146" i="5"/>
  <c r="G146" i="5"/>
  <c r="V140" i="5"/>
  <c r="Q140" i="5"/>
  <c r="O140" i="5"/>
  <c r="M140" i="5"/>
  <c r="K140" i="5"/>
  <c r="I140" i="5"/>
  <c r="G140" i="5"/>
  <c r="V139" i="5"/>
  <c r="Q139" i="5"/>
  <c r="O139" i="5"/>
  <c r="K139" i="5"/>
  <c r="I139" i="5"/>
  <c r="G139" i="5"/>
  <c r="BA130" i="5"/>
  <c r="V129" i="5"/>
  <c r="Q129" i="5"/>
  <c r="O129" i="5"/>
  <c r="M129" i="5"/>
  <c r="M128" i="5" s="1"/>
  <c r="K129" i="5"/>
  <c r="I129" i="5"/>
  <c r="G129" i="5"/>
  <c r="V128" i="5"/>
  <c r="Q128" i="5"/>
  <c r="O128" i="5"/>
  <c r="K128" i="5"/>
  <c r="I128" i="5"/>
  <c r="G128" i="5"/>
  <c r="V127" i="5"/>
  <c r="Q127" i="5"/>
  <c r="O127" i="5"/>
  <c r="M127" i="5"/>
  <c r="K127" i="5"/>
  <c r="I127" i="5"/>
  <c r="G127" i="5"/>
  <c r="V120" i="5"/>
  <c r="Q120" i="5"/>
  <c r="O120" i="5"/>
  <c r="M120" i="5"/>
  <c r="K120" i="5"/>
  <c r="I120" i="5"/>
  <c r="G120" i="5"/>
  <c r="V109" i="5"/>
  <c r="Q109" i="5"/>
  <c r="O109" i="5"/>
  <c r="M109" i="5"/>
  <c r="K109" i="5"/>
  <c r="I109" i="5"/>
  <c r="G109" i="5"/>
  <c r="V102" i="5"/>
  <c r="Q102" i="5"/>
  <c r="O102" i="5"/>
  <c r="M102" i="5"/>
  <c r="M101" i="5" s="1"/>
  <c r="K102" i="5"/>
  <c r="I102" i="5"/>
  <c r="G102" i="5"/>
  <c r="V101" i="5"/>
  <c r="Q101" i="5"/>
  <c r="O101" i="5"/>
  <c r="K101" i="5"/>
  <c r="I101" i="5"/>
  <c r="G101" i="5"/>
  <c r="BA98" i="5"/>
  <c r="V97" i="5"/>
  <c r="Q97" i="5"/>
  <c r="O97" i="5"/>
  <c r="M97" i="5"/>
  <c r="K97" i="5"/>
  <c r="I97" i="5"/>
  <c r="G97" i="5"/>
  <c r="V96" i="5"/>
  <c r="Q96" i="5"/>
  <c r="O96" i="5"/>
  <c r="M96" i="5"/>
  <c r="K96" i="5"/>
  <c r="I96" i="5"/>
  <c r="G96" i="5"/>
  <c r="V95" i="5"/>
  <c r="Q95" i="5"/>
  <c r="O95" i="5"/>
  <c r="M95" i="5"/>
  <c r="K95" i="5"/>
  <c r="I95" i="5"/>
  <c r="G95" i="5"/>
  <c r="V94" i="5"/>
  <c r="Q94" i="5"/>
  <c r="O94" i="5"/>
  <c r="M94" i="5"/>
  <c r="K94" i="5"/>
  <c r="I94" i="5"/>
  <c r="G94" i="5"/>
  <c r="BA89" i="5"/>
  <c r="V88" i="5"/>
  <c r="Q88" i="5"/>
  <c r="O88" i="5"/>
  <c r="M88" i="5"/>
  <c r="K88" i="5"/>
  <c r="I88" i="5"/>
  <c r="G88" i="5"/>
  <c r="V87" i="5"/>
  <c r="Q87" i="5"/>
  <c r="O87" i="5"/>
  <c r="M87" i="5"/>
  <c r="K87" i="5"/>
  <c r="I87" i="5"/>
  <c r="G87" i="5"/>
  <c r="V82" i="5"/>
  <c r="Q82" i="5"/>
  <c r="O82" i="5"/>
  <c r="M82" i="5"/>
  <c r="K82" i="5"/>
  <c r="I82" i="5"/>
  <c r="G82" i="5"/>
  <c r="V81" i="5"/>
  <c r="Q81" i="5"/>
  <c r="O81" i="5"/>
  <c r="M81" i="5"/>
  <c r="K81" i="5"/>
  <c r="I81" i="5"/>
  <c r="G81" i="5"/>
  <c r="V78" i="5"/>
  <c r="Q78" i="5"/>
  <c r="O78" i="5"/>
  <c r="M78" i="5"/>
  <c r="M77" i="5" s="1"/>
  <c r="K78" i="5"/>
  <c r="I78" i="5"/>
  <c r="G78" i="5"/>
  <c r="V77" i="5"/>
  <c r="Q77" i="5"/>
  <c r="O77" i="5"/>
  <c r="K77" i="5"/>
  <c r="I77" i="5"/>
  <c r="G77" i="5"/>
  <c r="V70" i="5"/>
  <c r="Q70" i="5"/>
  <c r="O70" i="5"/>
  <c r="M70" i="5"/>
  <c r="M69" i="5" s="1"/>
  <c r="K70" i="5"/>
  <c r="I70" i="5"/>
  <c r="G70" i="5"/>
  <c r="V69" i="5"/>
  <c r="Q69" i="5"/>
  <c r="O69" i="5"/>
  <c r="K69" i="5"/>
  <c r="I69" i="5"/>
  <c r="G69" i="5"/>
  <c r="I63" i="2" s="1"/>
  <c r="I16" i="2" s="1"/>
  <c r="BA65" i="5"/>
  <c r="V64" i="5"/>
  <c r="Q64" i="5"/>
  <c r="O64" i="5"/>
  <c r="M64" i="5"/>
  <c r="K64" i="5"/>
  <c r="I64" i="5"/>
  <c r="G64" i="5"/>
  <c r="V58" i="5"/>
  <c r="Q58" i="5"/>
  <c r="O58" i="5"/>
  <c r="M58" i="5"/>
  <c r="M17" i="5" s="1"/>
  <c r="K58" i="5"/>
  <c r="I58" i="5"/>
  <c r="G58" i="5"/>
  <c r="V52" i="5"/>
  <c r="Q52" i="5"/>
  <c r="O52" i="5"/>
  <c r="M52" i="5"/>
  <c r="K52" i="5"/>
  <c r="I52" i="5"/>
  <c r="G52" i="5"/>
  <c r="V35" i="5"/>
  <c r="Q35" i="5"/>
  <c r="O35" i="5"/>
  <c r="M35" i="5"/>
  <c r="K35" i="5"/>
  <c r="I35" i="5"/>
  <c r="G35" i="5"/>
  <c r="V18" i="5"/>
  <c r="Q18" i="5"/>
  <c r="O18" i="5"/>
  <c r="M18" i="5"/>
  <c r="K18" i="5"/>
  <c r="I18" i="5"/>
  <c r="G18" i="5"/>
  <c r="V17" i="5"/>
  <c r="Q17" i="5"/>
  <c r="O17" i="5"/>
  <c r="K17" i="5"/>
  <c r="I17" i="5"/>
  <c r="G17" i="5"/>
  <c r="BA13" i="5"/>
  <c r="V9" i="5"/>
  <c r="Q9" i="5"/>
  <c r="O9" i="5"/>
  <c r="M9" i="5"/>
  <c r="M8" i="5" s="1"/>
  <c r="K9" i="5"/>
  <c r="I9" i="5"/>
  <c r="G9" i="5"/>
  <c r="V8" i="5"/>
  <c r="Q8" i="5"/>
  <c r="O8" i="5"/>
  <c r="K8" i="5"/>
  <c r="I8" i="5"/>
  <c r="G8" i="5"/>
  <c r="G327" i="5" s="1"/>
  <c r="AF197" i="4"/>
  <c r="G39" i="2" s="1"/>
  <c r="G46" i="2" s="1"/>
  <c r="G25" i="2" s="1"/>
  <c r="A25" i="2" s="1"/>
  <c r="AE197" i="4"/>
  <c r="G197" i="4"/>
  <c r="V195" i="4"/>
  <c r="Q195" i="4"/>
  <c r="O195" i="4"/>
  <c r="M195" i="4"/>
  <c r="K195" i="4"/>
  <c r="I195" i="4"/>
  <c r="G195" i="4"/>
  <c r="V194" i="4"/>
  <c r="Q194" i="4"/>
  <c r="O194" i="4"/>
  <c r="M194" i="4"/>
  <c r="K194" i="4"/>
  <c r="I194" i="4"/>
  <c r="G194" i="4"/>
  <c r="V192" i="4"/>
  <c r="Q192" i="4"/>
  <c r="O192" i="4"/>
  <c r="M192" i="4"/>
  <c r="K192" i="4"/>
  <c r="I192" i="4"/>
  <c r="G192" i="4"/>
  <c r="V191" i="4"/>
  <c r="Q191" i="4"/>
  <c r="O191" i="4"/>
  <c r="M191" i="4"/>
  <c r="K191" i="4"/>
  <c r="I191" i="4"/>
  <c r="G191" i="4"/>
  <c r="V190" i="4"/>
  <c r="Q190" i="4"/>
  <c r="O190" i="4"/>
  <c r="M190" i="4"/>
  <c r="K190" i="4"/>
  <c r="I190" i="4"/>
  <c r="G190" i="4"/>
  <c r="BA189" i="4"/>
  <c r="V188" i="4"/>
  <c r="Q188" i="4"/>
  <c r="O188" i="4"/>
  <c r="M188" i="4"/>
  <c r="K188" i="4"/>
  <c r="I188" i="4"/>
  <c r="G188" i="4"/>
  <c r="V187" i="4"/>
  <c r="Q187" i="4"/>
  <c r="O187" i="4"/>
  <c r="M187" i="4"/>
  <c r="M185" i="4" s="1"/>
  <c r="K187" i="4"/>
  <c r="I187" i="4"/>
  <c r="G187" i="4"/>
  <c r="V186" i="4"/>
  <c r="Q186" i="4"/>
  <c r="O186" i="4"/>
  <c r="M186" i="4"/>
  <c r="K186" i="4"/>
  <c r="I186" i="4"/>
  <c r="G186" i="4"/>
  <c r="V185" i="4"/>
  <c r="Q185" i="4"/>
  <c r="O185" i="4"/>
  <c r="K185" i="4"/>
  <c r="I185" i="4"/>
  <c r="G185" i="4"/>
  <c r="I83" i="2" s="1"/>
  <c r="V178" i="4"/>
  <c r="Q178" i="4"/>
  <c r="O178" i="4"/>
  <c r="M178" i="4"/>
  <c r="K178" i="4"/>
  <c r="I178" i="4"/>
  <c r="G178" i="4"/>
  <c r="V155" i="4"/>
  <c r="Q155" i="4"/>
  <c r="O155" i="4"/>
  <c r="M155" i="4"/>
  <c r="K155" i="4"/>
  <c r="I155" i="4"/>
  <c r="G155" i="4"/>
  <c r="V154" i="4"/>
  <c r="Q154" i="4"/>
  <c r="O154" i="4"/>
  <c r="M154" i="4"/>
  <c r="K154" i="4"/>
  <c r="I154" i="4"/>
  <c r="G154" i="4"/>
  <c r="V148" i="4"/>
  <c r="Q148" i="4"/>
  <c r="O148" i="4"/>
  <c r="M148" i="4"/>
  <c r="K148" i="4"/>
  <c r="I148" i="4"/>
  <c r="G148" i="4"/>
  <c r="V142" i="4"/>
  <c r="Q142" i="4"/>
  <c r="O142" i="4"/>
  <c r="M142" i="4"/>
  <c r="M141" i="4" s="1"/>
  <c r="K142" i="4"/>
  <c r="I142" i="4"/>
  <c r="G142" i="4"/>
  <c r="V141" i="4"/>
  <c r="Q141" i="4"/>
  <c r="O141" i="4"/>
  <c r="K141" i="4"/>
  <c r="I141" i="4"/>
  <c r="G141" i="4"/>
  <c r="I75" i="2" s="1"/>
  <c r="V135" i="4"/>
  <c r="Q135" i="4"/>
  <c r="O135" i="4"/>
  <c r="M135" i="4"/>
  <c r="K135" i="4"/>
  <c r="I135" i="4"/>
  <c r="G135" i="4"/>
  <c r="V134" i="4"/>
  <c r="Q134" i="4"/>
  <c r="O134" i="4"/>
  <c r="M134" i="4"/>
  <c r="K134" i="4"/>
  <c r="I134" i="4"/>
  <c r="G134" i="4"/>
  <c r="V128" i="4"/>
  <c r="Q128" i="4"/>
  <c r="O128" i="4"/>
  <c r="M128" i="4"/>
  <c r="K128" i="4"/>
  <c r="I128" i="4"/>
  <c r="G128" i="4"/>
  <c r="V127" i="4"/>
  <c r="Q127" i="4"/>
  <c r="O127" i="4"/>
  <c r="M127" i="4"/>
  <c r="K127" i="4"/>
  <c r="I127" i="4"/>
  <c r="G127" i="4"/>
  <c r="V124" i="4"/>
  <c r="Q124" i="4"/>
  <c r="O124" i="4"/>
  <c r="M124" i="4"/>
  <c r="K124" i="4"/>
  <c r="I124" i="4"/>
  <c r="G124" i="4"/>
  <c r="V121" i="4"/>
  <c r="Q121" i="4"/>
  <c r="O121" i="4"/>
  <c r="M121" i="4"/>
  <c r="K121" i="4"/>
  <c r="I121" i="4"/>
  <c r="G121" i="4"/>
  <c r="V118" i="4"/>
  <c r="Q118" i="4"/>
  <c r="O118" i="4"/>
  <c r="M118" i="4"/>
  <c r="K118" i="4"/>
  <c r="I118" i="4"/>
  <c r="G118" i="4"/>
  <c r="V115" i="4"/>
  <c r="Q115" i="4"/>
  <c r="O115" i="4"/>
  <c r="M115" i="4"/>
  <c r="K115" i="4"/>
  <c r="I115" i="4"/>
  <c r="G115" i="4"/>
  <c r="V112" i="4"/>
  <c r="Q112" i="4"/>
  <c r="O112" i="4"/>
  <c r="M112" i="4"/>
  <c r="K112" i="4"/>
  <c r="I112" i="4"/>
  <c r="G112" i="4"/>
  <c r="V108" i="4"/>
  <c r="Q108" i="4"/>
  <c r="O108" i="4"/>
  <c r="M108" i="4"/>
  <c r="K108" i="4"/>
  <c r="I108" i="4"/>
  <c r="G108" i="4"/>
  <c r="V104" i="4"/>
  <c r="Q104" i="4"/>
  <c r="O104" i="4"/>
  <c r="M104" i="4"/>
  <c r="M103" i="4" s="1"/>
  <c r="K104" i="4"/>
  <c r="I104" i="4"/>
  <c r="G104" i="4"/>
  <c r="V103" i="4"/>
  <c r="Q103" i="4"/>
  <c r="O103" i="4"/>
  <c r="K103" i="4"/>
  <c r="I103" i="4"/>
  <c r="G103" i="4"/>
  <c r="I70" i="2" s="1"/>
  <c r="I17" i="2" s="1"/>
  <c r="V100" i="4"/>
  <c r="Q100" i="4"/>
  <c r="O100" i="4"/>
  <c r="M100" i="4"/>
  <c r="K100" i="4"/>
  <c r="I100" i="4"/>
  <c r="G100" i="4"/>
  <c r="V97" i="4"/>
  <c r="Q97" i="4"/>
  <c r="O97" i="4"/>
  <c r="M97" i="4"/>
  <c r="K97" i="4"/>
  <c r="I97" i="4"/>
  <c r="G97" i="4"/>
  <c r="V96" i="4"/>
  <c r="Q96" i="4"/>
  <c r="O96" i="4"/>
  <c r="M96" i="4"/>
  <c r="K96" i="4"/>
  <c r="I96" i="4"/>
  <c r="G96" i="4"/>
  <c r="V95" i="4"/>
  <c r="Q95" i="4"/>
  <c r="O95" i="4"/>
  <c r="M95" i="4"/>
  <c r="M94" i="4" s="1"/>
  <c r="K95" i="4"/>
  <c r="I95" i="4"/>
  <c r="G95" i="4"/>
  <c r="V94" i="4"/>
  <c r="Q94" i="4"/>
  <c r="O94" i="4"/>
  <c r="K94" i="4"/>
  <c r="I94" i="4"/>
  <c r="G94" i="4"/>
  <c r="V90" i="4"/>
  <c r="Q90" i="4"/>
  <c r="O90" i="4"/>
  <c r="M90" i="4"/>
  <c r="K90" i="4"/>
  <c r="I90" i="4"/>
  <c r="G90" i="4"/>
  <c r="V86" i="4"/>
  <c r="Q86" i="4"/>
  <c r="O86" i="4"/>
  <c r="M86" i="4"/>
  <c r="K86" i="4"/>
  <c r="I86" i="4"/>
  <c r="G86" i="4"/>
  <c r="V82" i="4"/>
  <c r="Q82" i="4"/>
  <c r="O82" i="4"/>
  <c r="M82" i="4"/>
  <c r="K82" i="4"/>
  <c r="I82" i="4"/>
  <c r="G82" i="4"/>
  <c r="V76" i="4"/>
  <c r="Q76" i="4"/>
  <c r="O76" i="4"/>
  <c r="M76" i="4"/>
  <c r="K76" i="4"/>
  <c r="I76" i="4"/>
  <c r="G76" i="4"/>
  <c r="V70" i="4"/>
  <c r="Q70" i="4"/>
  <c r="O70" i="4"/>
  <c r="M70" i="4"/>
  <c r="K70" i="4"/>
  <c r="I70" i="4"/>
  <c r="G70" i="4"/>
  <c r="V62" i="4"/>
  <c r="Q62" i="4"/>
  <c r="O62" i="4"/>
  <c r="M62" i="4"/>
  <c r="M44" i="4" s="1"/>
  <c r="K62" i="4"/>
  <c r="I62" i="4"/>
  <c r="G62" i="4"/>
  <c r="V45" i="4"/>
  <c r="Q45" i="4"/>
  <c r="O45" i="4"/>
  <c r="M45" i="4"/>
  <c r="K45" i="4"/>
  <c r="I45" i="4"/>
  <c r="G45" i="4"/>
  <c r="V44" i="4"/>
  <c r="Q44" i="4"/>
  <c r="O44" i="4"/>
  <c r="K44" i="4"/>
  <c r="I44" i="4"/>
  <c r="G44" i="4"/>
  <c r="I67" i="2" s="1"/>
  <c r="BA43" i="4"/>
  <c r="V42" i="4"/>
  <c r="Q42" i="4"/>
  <c r="O42" i="4"/>
  <c r="M42" i="4"/>
  <c r="K42" i="4"/>
  <c r="I42" i="4"/>
  <c r="G42" i="4"/>
  <c r="V34" i="4"/>
  <c r="Q34" i="4"/>
  <c r="O34" i="4"/>
  <c r="M34" i="4"/>
  <c r="K34" i="4"/>
  <c r="I34" i="4"/>
  <c r="G34" i="4"/>
  <c r="V29" i="4"/>
  <c r="Q29" i="4"/>
  <c r="O29" i="4"/>
  <c r="M29" i="4"/>
  <c r="M28" i="4" s="1"/>
  <c r="K29" i="4"/>
  <c r="I29" i="4"/>
  <c r="G29" i="4"/>
  <c r="V28" i="4"/>
  <c r="Q28" i="4"/>
  <c r="O28" i="4"/>
  <c r="K28" i="4"/>
  <c r="I28" i="4"/>
  <c r="G28" i="4"/>
  <c r="V23" i="4"/>
  <c r="Q23" i="4"/>
  <c r="O23" i="4"/>
  <c r="M23" i="4"/>
  <c r="K23" i="4"/>
  <c r="I23" i="4"/>
  <c r="G23" i="4"/>
  <c r="V22" i="4"/>
  <c r="Q22" i="4"/>
  <c r="O22" i="4"/>
  <c r="M22" i="4"/>
  <c r="K22" i="4"/>
  <c r="I22" i="4"/>
  <c r="G22" i="4"/>
  <c r="V19" i="4"/>
  <c r="Q19" i="4"/>
  <c r="O19" i="4"/>
  <c r="M19" i="4"/>
  <c r="K19" i="4"/>
  <c r="I19" i="4"/>
  <c r="G19" i="4"/>
  <c r="V18" i="4"/>
  <c r="Q18" i="4"/>
  <c r="O18" i="4"/>
  <c r="M18" i="4"/>
  <c r="K18" i="4"/>
  <c r="I18" i="4"/>
  <c r="G18" i="4"/>
  <c r="BA10" i="4"/>
  <c r="V9" i="4"/>
  <c r="Q9" i="4"/>
  <c r="O9" i="4"/>
  <c r="M9" i="4"/>
  <c r="K9" i="4"/>
  <c r="I9" i="4"/>
  <c r="G9" i="4"/>
  <c r="V8" i="4"/>
  <c r="Q8" i="4"/>
  <c r="O8" i="4"/>
  <c r="M8" i="4"/>
  <c r="K8" i="4"/>
  <c r="I8" i="4"/>
  <c r="G8" i="4"/>
  <c r="I85" i="2"/>
  <c r="I84" i="2"/>
  <c r="I82" i="2"/>
  <c r="I81" i="2"/>
  <c r="I79" i="2"/>
  <c r="I78" i="2"/>
  <c r="I77" i="2"/>
  <c r="I76" i="2"/>
  <c r="I74" i="2"/>
  <c r="I73" i="2"/>
  <c r="I72" i="2"/>
  <c r="I71" i="2"/>
  <c r="I69" i="2"/>
  <c r="I68" i="2"/>
  <c r="I66" i="2"/>
  <c r="I65" i="2"/>
  <c r="I64" i="2"/>
  <c r="I62" i="2"/>
  <c r="I61" i="2"/>
  <c r="AZ55" i="2"/>
  <c r="AZ53" i="2"/>
  <c r="AZ51" i="2"/>
  <c r="AZ49" i="2"/>
  <c r="G45" i="2"/>
  <c r="F45" i="2"/>
  <c r="G44" i="2"/>
  <c r="F44" i="2"/>
  <c r="H43" i="2"/>
  <c r="I43" i="2" s="1"/>
  <c r="G43" i="2"/>
  <c r="F43" i="2"/>
  <c r="H42" i="2"/>
  <c r="I42" i="2" s="1"/>
  <c r="G42" i="2"/>
  <c r="F42" i="2"/>
  <c r="F41" i="2"/>
  <c r="F40" i="2"/>
  <c r="F39" i="2"/>
  <c r="G38" i="2"/>
  <c r="F38" i="2"/>
  <c r="J28" i="2"/>
  <c r="J27" i="2"/>
  <c r="J26" i="2"/>
  <c r="E26" i="2"/>
  <c r="J25" i="2"/>
  <c r="J24" i="2"/>
  <c r="E24" i="2"/>
  <c r="J23" i="2"/>
  <c r="I20" i="2"/>
  <c r="I19" i="2"/>
  <c r="I86" i="2" l="1"/>
  <c r="I21" i="2"/>
  <c r="I39" i="2"/>
  <c r="I46" i="2" s="1"/>
  <c r="G26" i="2"/>
  <c r="A26" i="2"/>
  <c r="G40" i="2"/>
  <c r="H40" i="2" s="1"/>
  <c r="H45" i="2"/>
  <c r="I45" i="2" s="1"/>
  <c r="G88" i="7"/>
  <c r="G41" i="2"/>
  <c r="F46" i="2"/>
  <c r="H39" i="2"/>
  <c r="H46" i="2" s="1"/>
  <c r="H44" i="2"/>
  <c r="I44" i="2" s="1"/>
  <c r="J39" i="2" l="1"/>
  <c r="J46" i="2" s="1"/>
  <c r="J43" i="2"/>
  <c r="J41" i="2"/>
  <c r="J42" i="2"/>
  <c r="J45" i="2"/>
  <c r="J40" i="2"/>
  <c r="J44" i="2"/>
  <c r="I40" i="2"/>
  <c r="G23" i="2"/>
  <c r="G28" i="2"/>
  <c r="H41" i="2"/>
  <c r="I41" i="2" s="1"/>
  <c r="J69" i="2"/>
  <c r="J63" i="2"/>
  <c r="J71" i="2"/>
  <c r="J82" i="2"/>
  <c r="J76" i="2"/>
  <c r="J70" i="2"/>
  <c r="J64" i="2"/>
  <c r="J81" i="2"/>
  <c r="J75" i="2"/>
  <c r="J72" i="2"/>
  <c r="J84" i="2"/>
  <c r="J83" i="2"/>
  <c r="J65" i="2"/>
  <c r="J80" i="2"/>
  <c r="J74" i="2"/>
  <c r="J68" i="2"/>
  <c r="J62" i="2"/>
  <c r="J77" i="2"/>
  <c r="J85" i="2"/>
  <c r="J79" i="2"/>
  <c r="J73" i="2"/>
  <c r="J67" i="2"/>
  <c r="J61" i="2"/>
  <c r="J86" i="2" s="1"/>
  <c r="J66" i="2"/>
  <c r="J78" i="2"/>
  <c r="A23" i="2" l="1"/>
  <c r="A24" i="2" l="1"/>
  <c r="G24" i="2"/>
  <c r="A27" i="2" s="1"/>
  <c r="G29" i="2" l="1"/>
  <c r="G27" i="2" s="1"/>
  <c r="A2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</author>
  </authors>
  <commentList>
    <comment ref="D11" authorId="0" shapeId="0" xr:uid="{00000000-0006-0000-0100-000001000000}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 xr:uid="{00000000-0006-0000-0100-000005000000}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 xr:uid="{00000000-0006-0000-0100-000002000000}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 xr:uid="{00000000-0006-0000-0100-000006000000}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D13" authorId="0" shapeId="0" xr:uid="{00000000-0006-0000-0100-000003000000}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E13" authorId="0" shapeId="0" xr:uid="{00000000-0006-0000-0100-000004000000}">
      <text>
        <r>
          <rPr>
            <sz val="9"/>
            <color rgb="FF000000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</author>
  </authors>
  <commentList>
    <comment ref="S6" authorId="0" shapeId="0" xr:uid="{00000000-0006-0000-0300-000001000000}">
      <text>
        <r>
          <rPr>
            <sz val="9"/>
            <color rgb="FF000000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rgb="FF000000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</author>
  </authors>
  <commentList>
    <comment ref="S6" authorId="0" shapeId="0" xr:uid="{00000000-0006-0000-0400-000001000000}">
      <text>
        <r>
          <rPr>
            <sz val="9"/>
            <color rgb="FF000000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rgb="FF000000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</author>
  </authors>
  <commentList>
    <comment ref="S6" authorId="0" shapeId="0" xr:uid="{00000000-0006-0000-0500-000001000000}">
      <text>
        <r>
          <rPr>
            <sz val="9"/>
            <color rgb="FF000000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rgb="FF000000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</author>
  </authors>
  <commentList>
    <comment ref="S6" authorId="0" shapeId="0" xr:uid="{00000000-0006-0000-0600-000001000000}">
      <text>
        <r>
          <rPr>
            <sz val="9"/>
            <color rgb="FF000000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600-000002000000}">
      <text>
        <r>
          <rPr>
            <sz val="9"/>
            <color rgb="FF000000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</author>
  </authors>
  <commentList>
    <comment ref="S6" authorId="0" shapeId="0" xr:uid="{00000000-0006-0000-0700-000001000000}">
      <text>
        <r>
          <rPr>
            <sz val="9"/>
            <color rgb="FF000000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700-000002000000}">
      <text>
        <r>
          <rPr>
            <sz val="9"/>
            <color rgb="FF000000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<sst xmlns="http://schemas.openxmlformats.org/spreadsheetml/2006/main" count="2497" uniqueCount="608">
  <si>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</si>
  <si>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</si>
  <si>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</si>
  <si>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</si>
  <si>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</si>
  <si>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23-013</t>
  </si>
  <si>
    <t>Pedagogická fakulta MU, se sídlem Poříčí 623/7, 639 00 Brno</t>
  </si>
  <si>
    <t>Objednatel:</t>
  </si>
  <si>
    <t>Masarykova univerzita</t>
  </si>
  <si>
    <t>IČO:</t>
  </si>
  <si>
    <t>00216224</t>
  </si>
  <si>
    <t>Žerotínovo náměstí 617/9</t>
  </si>
  <si>
    <t>DIČ:</t>
  </si>
  <si>
    <t>CZ00216224</t>
  </si>
  <si>
    <t>60200</t>
  </si>
  <si>
    <t>Brno-Brno-město</t>
  </si>
  <si>
    <t>Projektant:</t>
  </si>
  <si>
    <t>POParch s.r.o.</t>
  </si>
  <si>
    <t>04593103</t>
  </si>
  <si>
    <t>Volfova 2131/8</t>
  </si>
  <si>
    <t>CZ04593103</t>
  </si>
  <si>
    <t>61200</t>
  </si>
  <si>
    <t>Brno-Královo Pole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</si>
  <si>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</si>
  <si>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</si>
  <si>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</si>
  <si>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</si>
  <si>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</si>
  <si>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</si>
  <si>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</si>
  <si>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</si>
  <si>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</si>
  <si>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</si>
  <si>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</si>
  <si>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</si>
  <si>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</si>
  <si>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</si>
  <si>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</si>
  <si>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</si>
  <si>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</si>
  <si>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</si>
  <si>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</si>
  <si>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</si>
  <si>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</si>
  <si>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</si>
  <si>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</si>
  <si>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</si>
  <si>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</si>
  <si>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</si>
  <si>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</si>
  <si>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</si>
  <si>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</si>
  <si>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</si>
  <si>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</si>
  <si>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</si>
  <si>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SO01 - 13, 14</t>
  </si>
  <si>
    <t>STAVEBNÍ ÚPRAVY UČEBEN 13 A 14 CENTRA ZPROSTŘEDKOVÁNÍ UMĚNÍ PDF MU</t>
  </si>
  <si>
    <t>1.01</t>
  </si>
  <si>
    <t>Bourací práce</t>
  </si>
  <si>
    <t>1.02</t>
  </si>
  <si>
    <t>Nový stav</t>
  </si>
  <si>
    <t>1.03</t>
  </si>
  <si>
    <t>Výrobky</t>
  </si>
  <si>
    <t>1.04</t>
  </si>
  <si>
    <t>Elektroinstalace</t>
  </si>
  <si>
    <t>VON</t>
  </si>
  <si>
    <t>Vedlejší a ostatní náklady</t>
  </si>
  <si>
    <t>Celkem za stavbu</t>
  </si>
  <si>
    <t>#POPS</t>
  </si>
  <si>
    <t>Popis stavby: 23-013 - Pedagogická fakulta MU, se sídlem Poříčí 623/7, 639 00 Brno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</si>
  <si>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</si>
  <si>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</si>
  <si>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</si>
  <si>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</t>
  </si>
  <si>
    <t>Rekapitulace dílů</t>
  </si>
  <si>
    <t>Typ dílu</t>
  </si>
  <si>
    <t>342</t>
  </si>
  <si>
    <t>Stěny a příčky montované lehké</t>
  </si>
  <si>
    <t>61</t>
  </si>
  <si>
    <t>Úpravy povrchů vnitřní</t>
  </si>
  <si>
    <t>63</t>
  </si>
  <si>
    <t>Podlahy a podlahové konstrukce</t>
  </si>
  <si>
    <t>900</t>
  </si>
  <si>
    <t>HZS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</si>
  <si>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</si>
  <si>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</si>
  <si>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</si>
  <si>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</si>
  <si>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</si>
  <si>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</si>
  <si>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</si>
  <si>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</si>
  <si>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</si>
  <si>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</si>
  <si>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</si>
  <si>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</si>
  <si>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762</t>
  </si>
  <si>
    <t>Konstrukce tesařské</t>
  </si>
  <si>
    <t>766</t>
  </si>
  <si>
    <t>Truhlářské kce</t>
  </si>
  <si>
    <t>767</t>
  </si>
  <si>
    <t>Zámečnícké kce</t>
  </si>
  <si>
    <t>775</t>
  </si>
  <si>
    <t>Podlahy vlysové a parketové</t>
  </si>
  <si>
    <t>776</t>
  </si>
  <si>
    <t>Podlahy povlakové</t>
  </si>
  <si>
    <t>783</t>
  </si>
  <si>
    <t>Nátěry</t>
  </si>
  <si>
    <t>784</t>
  </si>
  <si>
    <t>Malby</t>
  </si>
  <si>
    <t>799</t>
  </si>
  <si>
    <t>Ostatní</t>
  </si>
  <si>
    <t>Ostatní Výrobky</t>
  </si>
  <si>
    <t>M21</t>
  </si>
  <si>
    <t>Silnoproud</t>
  </si>
  <si>
    <t>M22</t>
  </si>
  <si>
    <t>Slaboproud</t>
  </si>
  <si>
    <t>M22.2</t>
  </si>
  <si>
    <t>AVT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</si>
  <si>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</si>
  <si>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</si>
  <si>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</si>
  <si>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</si>
  <si>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</si>
  <si>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</si>
  <si>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</si>
  <si>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</si>
  <si>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</si>
  <si>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</si>
  <si>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</si>
  <si>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</si>
  <si>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</si>
  <si>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</si>
  <si>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</si>
  <si>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</si>
  <si>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</si>
  <si>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</si>
  <si>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</si>
  <si>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</si>
  <si>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</si>
  <si>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</si>
  <si>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</si>
  <si>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</si>
  <si>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</si>
  <si>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</si>
  <si>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</si>
  <si>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</si>
  <si>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</si>
  <si>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</si>
  <si>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</si>
  <si>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</si>
  <si>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</si>
  <si>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</si>
  <si>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</si>
  <si>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</si>
  <si>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610991111R00</t>
  </si>
  <si>
    <t>Zakrývání výplní vnitřních otvorů</t>
  </si>
  <si>
    <t>m2</t>
  </si>
  <si>
    <t>RTS 23/ I</t>
  </si>
  <si>
    <t>Práce</t>
  </si>
  <si>
    <t>POL1_9</t>
  </si>
  <si>
    <t>fólií Pe 0,05-0,2 mm, které se zřizují před úpravami povrchu, a obalení osazených dveřních zárubní před znečištěním při úpravách povrchu nástřikem plastických maltovin včetně pozdějšího odkrytí</t>
  </si>
  <si>
    <t>POP</t>
  </si>
  <si>
    <t xml:space="preserve">Rekonstrukce PDF MUNI : </t>
  </si>
  <si>
    <t>VV</t>
  </si>
  <si>
    <t xml:space="preserve">P-a : </t>
  </si>
  <si>
    <t xml:space="preserve">OCHRÁNIT STÁVAJÍCÍ OKNA A DVEŘE PŘED POŠKOZENÍM A ZAPRÁŠENÍM : </t>
  </si>
  <si>
    <t>Okno - 4.NP - 2,07 m * 2,485 m : 2,07*2,485*4</t>
  </si>
  <si>
    <t>Okno - 4.NP - 1,78 m * 2,47 m : 1,78*2,47*2</t>
  </si>
  <si>
    <t>Dveře  - 4.NP - 0,95 m * 2,19 m : 0,95*2,19*2</t>
  </si>
  <si>
    <t>Mezisoučet</t>
  </si>
  <si>
    <t>900      RT1</t>
  </si>
  <si>
    <t>HZS Práce v tarifní třídě 4</t>
  </si>
  <si>
    <t>h</t>
  </si>
  <si>
    <t>POL1_</t>
  </si>
  <si>
    <t>bourací práce, demontáže : 5</t>
  </si>
  <si>
    <t>941955003R00</t>
  </si>
  <si>
    <t>Lešení lehké pomocné, výška podlahy do 2,5 m</t>
  </si>
  <si>
    <t>4.NP - 4.013 - KRESLÍRNA : 73,90</t>
  </si>
  <si>
    <t>4.NP - 4.014 - UČEBNA : 34,80</t>
  </si>
  <si>
    <t>952902110R00</t>
  </si>
  <si>
    <t>Zametání v místnostech, chodbách, na  schodišti a na půdách</t>
  </si>
  <si>
    <t>952901110R00</t>
  </si>
  <si>
    <t>Čištění mytím vnějších ploch oken a dveří</t>
  </si>
  <si>
    <t>952900x01</t>
  </si>
  <si>
    <t>Pravidelný (každodenní) úklid po znečištění</t>
  </si>
  <si>
    <t>soubor</t>
  </si>
  <si>
    <t>Vlastní</t>
  </si>
  <si>
    <t>Indiv</t>
  </si>
  <si>
    <t>Akce za provozu s větším množstvím vybouraných hmot přepravovaným po schodech nošením v prostoru únikové cesty. Není žádoucí, aby tento prostor byl znečištěn.</t>
  </si>
  <si>
    <t>978013121R00</t>
  </si>
  <si>
    <t>Otlučení omítek vnitřních stěn v rozsahu do 10 %</t>
  </si>
  <si>
    <t xml:space="preserve">stěny : </t>
  </si>
  <si>
    <t xml:space="preserve">C/02 : </t>
  </si>
  <si>
    <t xml:space="preserve">ODSTRANĚNÍ NESOUDRŽNÝCH VRSTEV OMÍTEK STĚN (ca. 10 %) : </t>
  </si>
  <si>
    <t>4.NP - 4.013 - KRESLÍRNA : (35,56)*3,90</t>
  </si>
  <si>
    <t>4.NP - 4.014 - UČEBNA : (23,78)*3,90</t>
  </si>
  <si>
    <t xml:space="preserve">- otvory : </t>
  </si>
  <si>
    <t>Okno - 4.NP - 2,07 m * 2,485 m : -1*2,07*2,485*4</t>
  </si>
  <si>
    <t>Okno - 4.NP - 1,78 m * 2,47 m : -1*1,78*2,47*2</t>
  </si>
  <si>
    <t>Dveře  - 4.NP - 0,95 m * 2,19 m : -1*0,95*2,19*2</t>
  </si>
  <si>
    <t xml:space="preserve">+ špalety : </t>
  </si>
  <si>
    <t>Okno - 4.NP - 2,07 m * 2,485 m : (2,07+2,485*2)*4*0,48</t>
  </si>
  <si>
    <t>Okno - 4.NP - 1,78 m * 2,47 m : (1,78+2,47*2)*2*0,48</t>
  </si>
  <si>
    <t>978011121R00</t>
  </si>
  <si>
    <t>Otlučení omítek vnitřních stropů do 10 %</t>
  </si>
  <si>
    <t xml:space="preserve">stropy : </t>
  </si>
  <si>
    <t xml:space="preserve">C/03 : </t>
  </si>
  <si>
    <t xml:space="preserve">ODSTRANĚNÍ NESOUDRŽNÝCH VRSTEV OMÍTEK STROPŮ (ca. 10 %) : </t>
  </si>
  <si>
    <t>968096002R00</t>
  </si>
  <si>
    <t xml:space="preserve">Bourání parapetů š. do 50 cm </t>
  </si>
  <si>
    <t>m</t>
  </si>
  <si>
    <t xml:space="preserve">C/04 - ODSTRANĚNÍ STÁVAJÍCÍHO PARAPETU : </t>
  </si>
  <si>
    <t>Okno - 4.NP - 2,07 m * 2,485 m : 2,07*4</t>
  </si>
  <si>
    <t>Okno - 4.NP - 1,78 m * 2,47 m : 1,78*2</t>
  </si>
  <si>
    <t>978059531R00</t>
  </si>
  <si>
    <t>Odsekání vnitřních obkladů stěn nad 2 m2</t>
  </si>
  <si>
    <t xml:space="preserve">C/05 : </t>
  </si>
  <si>
    <t xml:space="preserve">ODSTRANĚNÍ KERAMICKÉHO OBKLADU : </t>
  </si>
  <si>
    <t>4.NP - 4.013 - KRESLÍRNA : 2,575*2,0</t>
  </si>
  <si>
    <t>971R00x01</t>
  </si>
  <si>
    <t>D+M: P-d ochránění rolet před poškozením (dle PD)</t>
  </si>
  <si>
    <t>P-d : 4</t>
  </si>
  <si>
    <t>971R00x02</t>
  </si>
  <si>
    <t>D+M: P-c ochránění regálu na výkresy před poškozením (dle PD)</t>
  </si>
  <si>
    <t>P-c : 1</t>
  </si>
  <si>
    <t>971R00x03</t>
  </si>
  <si>
    <t>D+M: P-e ochránění rozvodu před poškozením (dle PD)</t>
  </si>
  <si>
    <t>P-e : 1</t>
  </si>
  <si>
    <t>999281151R00</t>
  </si>
  <si>
    <t>Přesun hmot pro opravy a údržbu do v. 25 m,nošením</t>
  </si>
  <si>
    <t>t</t>
  </si>
  <si>
    <t>Přesun hmot</t>
  </si>
  <si>
    <t>POL7_</t>
  </si>
  <si>
    <t>720000xE01</t>
  </si>
  <si>
    <t>D+M: E1 - DEMONTÁŽ A ZASLEPENÍ STÁVAJÍCÍCH VÝVODŮ STUD. VODY A KANALIZACE KE KUCH. DŘEZU (dle PD)</t>
  </si>
  <si>
    <t>4.NP - 4.014 - UČEBNA : 1</t>
  </si>
  <si>
    <t>720000xE02</t>
  </si>
  <si>
    <t>D+M: E2 - ZRUŠENÍ STÁVAJÍCÍHO UZÁVĚRU STUD. VODY (dle PD)</t>
  </si>
  <si>
    <t>725310823R00</t>
  </si>
  <si>
    <t>Demontáž dřezů</t>
  </si>
  <si>
    <t>4.NP - 4.013 - KRESLÍRNA : 1</t>
  </si>
  <si>
    <t>725820801R00</t>
  </si>
  <si>
    <t>Demontáž baterie</t>
  </si>
  <si>
    <t>725000xD01</t>
  </si>
  <si>
    <t>D/01 - DEMONTÁŽ VESTAVĚNÉ POLICOVÉ STĚNY (LTD) demontáž včetně zapravení (dle PD)</t>
  </si>
  <si>
    <t>4.NP - 4.013 - KRESLÍRNA : 2</t>
  </si>
  <si>
    <t>725000xD02</t>
  </si>
  <si>
    <t>D/02 - DEMONTÁŽ ZAŘIZOVACÍCH PŘEDMĚTŮ - DŘEZ VČ. LINKY (LTD) demontáž včetně zapravení (dle PD)</t>
  </si>
  <si>
    <t>725000xD04</t>
  </si>
  <si>
    <t>D/04 - ŠETRNÁ DEMONTÁŽ STÁVAJÍCÍ LCD TELEVIZE demontáž včetně zapravení (dle PD)</t>
  </si>
  <si>
    <t>725000xD06</t>
  </si>
  <si>
    <t>D/06 - ŠETRNÁ DEMONTÁŽ VESTAVĚNÝCH POLICOVÝCH SKŘÍNÍ VČ. DŘEZOVÉ LINKY PRO OPĚTOVNÉ VYUŽITÍ demontáž včetně zapravení (dle PD)</t>
  </si>
  <si>
    <t>725000xD07</t>
  </si>
  <si>
    <t>D/07 - ŠETRNÁ DEMONTÁŽ NÁSTĚNNÉ POJEZDOVÉ LIŠTY A ZÁVĚSNÝCH PANELŮ VŠE BUDE USCHOVÁNO PRO NOVÉ VYUŽITÍ - demontáž včetně zapravení (dle PD)</t>
  </si>
  <si>
    <t>762811811R00</t>
  </si>
  <si>
    <t>Demontáž záklopů</t>
  </si>
  <si>
    <t xml:space="preserve">C/01 : </t>
  </si>
  <si>
    <t>775521800R00</t>
  </si>
  <si>
    <t>Demontáž podlah vlysových přibíjených včetně lišt</t>
  </si>
  <si>
    <t>776401800R00</t>
  </si>
  <si>
    <t>Demontáž soklíků nebo lišt, pryžových nebo z PVC</t>
  </si>
  <si>
    <t>4.NP - 4.013 - KRESLÍRNA : 35,56</t>
  </si>
  <si>
    <t>4.NP - 4.014 - UČEBNA : 23,78</t>
  </si>
  <si>
    <t>776511820R00</t>
  </si>
  <si>
    <t>Odstranění PVC a koberců lepených s podložkou</t>
  </si>
  <si>
    <t>784402801R00</t>
  </si>
  <si>
    <t>Odstranění malby oškrábáním v místnosti H do 3,8 m</t>
  </si>
  <si>
    <t>784011221RT2</t>
  </si>
  <si>
    <t>Zakrytí předmětů, včetně odstranění včetně dodávky fólie tl. 0,04 mm</t>
  </si>
  <si>
    <t xml:space="preserve">P-b : </t>
  </si>
  <si>
    <t xml:space="preserve">OCHRÁNIT STÁVAJÍCÍ OTOPNÁ TĚLESA PŘED POŠKOZENÍM! : </t>
  </si>
  <si>
    <t>Okno - 4.NP - 2,07 m * 2,485 m : (2,4*1,0)*4</t>
  </si>
  <si>
    <t>Okno - 4.NP - 1,78 m * 2,47 m : (2,4*1,0)*2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</si>
  <si>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</si>
  <si>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</si>
  <si>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</si>
  <si>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</si>
  <si>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</si>
  <si>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</si>
  <si>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979087311R00</t>
  </si>
  <si>
    <t>Vodorovné přemístění suti nošením do 10 m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</si>
  <si>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</si>
  <si>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</si>
  <si>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</si>
  <si>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</si>
  <si>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</si>
  <si>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</si>
  <si>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</si>
  <si>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</si>
  <si>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</si>
  <si>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</si>
  <si>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979999999R00</t>
  </si>
  <si>
    <t>Poplatek za skládku 10 % příměsí</t>
  </si>
  <si>
    <t>SUM</t>
  </si>
  <si>
    <t>Poznámky uchazeče k zadání</t>
  </si>
  <si>
    <t>POPUZIV</t>
  </si>
  <si>
    <t>END</t>
  </si>
  <si>
    <t>347015131R00</t>
  </si>
  <si>
    <t>Předstěna SDK,tl.115mm,oc.kce CW,1x RB 12,5mm,izol</t>
  </si>
  <si>
    <t>Včetně: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</si>
  <si>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</si>
  <si>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</si>
  <si>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</si>
  <si>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4.NP - 4.014 - UČEBNA : 3,9*(2,9+0,10)</t>
  </si>
  <si>
    <t>612421231R00</t>
  </si>
  <si>
    <t>Oprava vápen.omítek stěn do 10 % pl. - štukových</t>
  </si>
  <si>
    <t>602011141RT3</t>
  </si>
  <si>
    <t>Štuk na stěnách tloušťka vrstvy 4 mm</t>
  </si>
  <si>
    <t>611421231R00</t>
  </si>
  <si>
    <t>Oprava váp.omítek stropů do 10% plochy - štukových</t>
  </si>
  <si>
    <t>Včetně pomocného pracovního lešení o výšce podlahy do 1900 mm a pro zatížení do 1,5 kPa.</t>
  </si>
  <si>
    <t>601011141RT3</t>
  </si>
  <si>
    <t>Štuk na stropech tloušťka vrstvy 4 mm</t>
  </si>
  <si>
    <t>Včetně pomocného lešení.</t>
  </si>
  <si>
    <t>612401191RU2</t>
  </si>
  <si>
    <t>Omítka malých ploch vnitřních stěn do 0,09 m2, sádrou po hmoždinkách, skobách, rýhách apod.</t>
  </si>
  <si>
    <t>kus</t>
  </si>
  <si>
    <t>V položce jsou zakalkulovány náklady na pomocné pracovní lešení o výšce podlahy do 1900 mm a pro zatížení do 1,5 kPa. Položka obsahuje penetraci podkladu a sádrovou omítku tl. 15 mm.</t>
  </si>
  <si>
    <t>4.NP - 4.013 - KRESLÍRNA : 10</t>
  </si>
  <si>
    <t>4.NP - 4.014 - UČEBNA : 5</t>
  </si>
  <si>
    <t>631591211R00</t>
  </si>
  <si>
    <t>Násyp pod podlahy (dle PD)</t>
  </si>
  <si>
    <t>m3</t>
  </si>
  <si>
    <t xml:space="preserve">skladba 01/p : </t>
  </si>
  <si>
    <t xml:space="preserve">srovnávací vrstva: minerální pórobetonový granulát, zrnitost 0,2-4 mm : </t>
  </si>
  <si>
    <t>4.NP - 4.013 - KRESLÍRNA : 0,10*73,90</t>
  </si>
  <si>
    <t>4.NP - 4.014 - UČEBNA : 0,10*34,80</t>
  </si>
  <si>
    <t>drobné práce, montáže : 5</t>
  </si>
  <si>
    <t>952901111R00</t>
  </si>
  <si>
    <t>Vyčištění budov o výšce podlaží do 4 m</t>
  </si>
  <si>
    <t>Zametení a umytí podlah, dlažeb, obkladů, chodbách a schodištích, vyčištění a umytí oken, dveří s rámy, zárubněmi, umytí a vyčistění jiných zasklených a natíraných ploch a zařizovacích předmětů před předáním do užívání.</t>
  </si>
  <si>
    <t>720000xP05</t>
  </si>
  <si>
    <t>D+M: P05 - NOVÝ UZÁVĚR STUDENÉ VODY V NICE Z M.Č. 4.013. SOUČÁSTÍ BUDOU PLASTOVÁ REV. DVÍŘKA 200/200 MM (dle PD)</t>
  </si>
  <si>
    <t>Kompletní dodávka a montáž včetně uvedení do provozu, prostupů, zaškolení, seřízení, zkoušek dle příslušných ČSN a dalších pomocných prací a zednických přípomocí</t>
  </si>
  <si>
    <t>762512125R00x</t>
  </si>
  <si>
    <t>Položení podlah. desek ve dvou vrstvách šroubovan. a lepená (dle PD)</t>
  </si>
  <si>
    <t xml:space="preserve">podkladní roznášecí vrstva: 2x slepená sádrovláknitá deska : </t>
  </si>
  <si>
    <t>59597014Rx</t>
  </si>
  <si>
    <t>Deska sádrovláknitá (dle PD)</t>
  </si>
  <si>
    <t>Specifikace</t>
  </si>
  <si>
    <t>POL3_</t>
  </si>
  <si>
    <t>Podkladní roznášecí vrstva se skládá ze dvou slepených sádrovláknitých desek tloušťky 12,5</t>
  </si>
  <si>
    <t>mm.Desky jsou navzájem přesazené, čímž vytvářejí 50 mm širokou polodrážku. Rozměry prvků</t>
  </si>
  <si>
    <t>jsou 1500/500 mm. Plošná hmotnost 0,29 kN/m2. Tvrdost 30 N/mm2.</t>
  </si>
  <si>
    <t>Koeficient ztratné: 0,1</t>
  </si>
  <si>
    <t>762595000R00</t>
  </si>
  <si>
    <t>Spojovací a ochranné prostředky k položení podlah</t>
  </si>
  <si>
    <t xml:space="preserve">podkladní roznášecí vrstva: 2x slepená sádrovláinitá deska : </t>
  </si>
  <si>
    <t>4.NP - 4.013 - KRESLÍRNA : 0,025*73,90</t>
  </si>
  <si>
    <t>4.NP - 4.014 - UČEBNA : 0,025*34,80</t>
  </si>
  <si>
    <t>998762103R00</t>
  </si>
  <si>
    <t>Přesun hmot pro tesařské konstrukce, výšky do 24 m</t>
  </si>
  <si>
    <t>767000Z01</t>
  </si>
  <si>
    <t>D+M: nosná konstrukce výrobku Z01 (dle PD)</t>
  </si>
  <si>
    <t>kg</t>
  </si>
  <si>
    <t>POL1_7</t>
  </si>
  <si>
    <t>včetně kotvících, ukončovacích a spojovacích prvků, svařování, nosné podkonstrukce, příslušenství, značení, zednických prací, vybourání kapes, zapravení, doplňků a povrchové úpravy</t>
  </si>
  <si>
    <t xml:space="preserve">IPE 160, DL. 6,7 M : </t>
  </si>
  <si>
    <t xml:space="preserve">Hmotnost - 17,9 kg/m : </t>
  </si>
  <si>
    <t>1*(17,9*6,7)</t>
  </si>
  <si>
    <t xml:space="preserve">5x OCEL. 60/40/3 MM : </t>
  </si>
  <si>
    <t xml:space="preserve">Hmotnost - 4,383 kg/m : </t>
  </si>
  <si>
    <t>5*(4,383*0,71)</t>
  </si>
  <si>
    <t>776101101R00</t>
  </si>
  <si>
    <t>Vysávání podlah prům.vysavačem pod povlak.podlahy</t>
  </si>
  <si>
    <t>776421300R00</t>
  </si>
  <si>
    <t>Montáž fabionů k PVC podlahám do v.100 mm</t>
  </si>
  <si>
    <t>včetně vytažení a nalepení povlakové krytiny na stěnu.</t>
  </si>
  <si>
    <t>283424022R</t>
  </si>
  <si>
    <t>Fabion se začišťovací lištou z měkčeného PVC (dle PD)</t>
  </si>
  <si>
    <t>SPCM</t>
  </si>
  <si>
    <t>283424021R</t>
  </si>
  <si>
    <t>Lišta podlahová fabion z měkčeného PVC (dle PD)</t>
  </si>
  <si>
    <t>776101121R00</t>
  </si>
  <si>
    <t>Provedení penetrace podkladu pod.povlak.podlahy</t>
  </si>
  <si>
    <t>776521200R00</t>
  </si>
  <si>
    <t xml:space="preserve">Lepení povlakových podlah z dílců PVC a CV (vinyl) </t>
  </si>
  <si>
    <t>28410101Rx</t>
  </si>
  <si>
    <t>Heterogenní PVC (dle PD)</t>
  </si>
  <si>
    <t>Heterogenní povlaková krytna z PVC s akustckou podložkou a povrchovou úpravou pro snadnou údržbu. Akustciý komfort = 19 dB. Šíře role 2m, celková tloušťka 3,35 mm. Hmotnost max. 2825 g/m2. Zátěžová třída dle EN ISO 10874 34-42. Protskluznost R10. Skupina otěruvzdornost T. Barevný dekor , konkrétní odstín bude vybrán na základě vzorků a odsouhlasen uživatelem a architektem.</t>
  </si>
  <si>
    <t xml:space="preserve">vytažení fabionů : </t>
  </si>
  <si>
    <t>4.NP - 4.013 - KRESLÍRNA : 0,10*35,56</t>
  </si>
  <si>
    <t>4.NP - 4.014 - UČEBNA : 0,10*23,78</t>
  </si>
  <si>
    <t>Koeficient ztratné: 0,15</t>
  </si>
  <si>
    <t>998776102R00</t>
  </si>
  <si>
    <t>Přesun hmot pro podlahy povlakové, výšky do 12 m</t>
  </si>
  <si>
    <t>783401812R00</t>
  </si>
  <si>
    <t>Odstranění nátěru z potrubí DN do 100 mm</t>
  </si>
  <si>
    <t xml:space="preserve">P01 : </t>
  </si>
  <si>
    <t xml:space="preserve">4.NP - 4.013 - KRESLÍRNA : </t>
  </si>
  <si>
    <t>2*(2*1,41)</t>
  </si>
  <si>
    <t>2*(2*0,86)</t>
  </si>
  <si>
    <t xml:space="preserve">4.NP - 4.014 - UČEBNA : </t>
  </si>
  <si>
    <t>1*(2*1,41)</t>
  </si>
  <si>
    <t>1*(2*0,86)</t>
  </si>
  <si>
    <t>783425350R00</t>
  </si>
  <si>
    <t>Nátěr syntet. potrubí do DN 100 mm Z +2x +1x email</t>
  </si>
  <si>
    <t>783201831R00</t>
  </si>
  <si>
    <t>Odstr. nátěrů z kovových konstr. chem.odstraňovači</t>
  </si>
  <si>
    <t>4*(2*1,5*0,6)*1,2</t>
  </si>
  <si>
    <t>2*(2*1,5*0,6)*1,2</t>
  </si>
  <si>
    <t>783322220R00</t>
  </si>
  <si>
    <t>Nátěr syntetický ocel. radiát. článků 2x +1x email</t>
  </si>
  <si>
    <t>784011222RT2</t>
  </si>
  <si>
    <t>Zakrytí podlah včetně papírové lepenky</t>
  </si>
  <si>
    <t>784011111R00</t>
  </si>
  <si>
    <t>Oprášení/ometení podkladu</t>
  </si>
  <si>
    <t>784011121R00</t>
  </si>
  <si>
    <t>Broušení štuků a nových omítek</t>
  </si>
  <si>
    <t>784191201R00</t>
  </si>
  <si>
    <t>Penetrace podkladu hloubková 1x</t>
  </si>
  <si>
    <t>Příprava povrchu Penetrace (napouštění) podkladu disperzní, jednonásobná</t>
  </si>
  <si>
    <t>784114222R00x</t>
  </si>
  <si>
    <t>Malba, barva, bez penetrace, 2 x barevnost dle PD</t>
  </si>
  <si>
    <t>Malby latexové, barevné (bez ohledu na počet a odstín barev), dvojnásobné</t>
  </si>
  <si>
    <t>79900xP02</t>
  </si>
  <si>
    <t>D+M: P02 - OPĚTOVNÁ MONTÁŽ NÁSTĚNNÉ ZÁVĚSNÉ LIŠTY NA POSUVNÉ PANELY (dle PD)</t>
  </si>
  <si>
    <t>včetně kotvících, ukončovacích a spojovacích prvků, svařování, nosné podkonstrukce, příslušenství, značení, doplňků a povrchové úpravy</t>
  </si>
  <si>
    <t>766100T01</t>
  </si>
  <si>
    <t>D+M:  T01 - RENOVACE PŮVODNÍCH KAZETOVÝCH DVEŘÍ , 950x2200 mm (dle PD - D.1.1.B-08 - VÝPIS TRUHLÁŘSKÝCH VÝROBKŮ)</t>
  </si>
  <si>
    <t>Soubor</t>
  </si>
  <si>
    <t>renovace dle popisu</t>
  </si>
  <si>
    <t>766100T02</t>
  </si>
  <si>
    <t>D+M:  T02 - RENOVACE PŮVODNÍCH KAZETOVÝCH DVEŘÍ , 1230x2200 mm (dle PD - D.1.1.B-08 - VÝPIS TRUHLÁŘSKÝCH VÝROBKŮ)</t>
  </si>
  <si>
    <t>766100T03</t>
  </si>
  <si>
    <t>D+M:  T03 - NOVÁ PARAPETNÍ DESKA, 11150 mm (dle PD - D.1.1.B-08 - VÝPIS TRUHLÁŘSKÝCH VÝROBKŮ)</t>
  </si>
  <si>
    <t>včetně kotvících a spojovacích prvků, příslušenství, značení, doplňků a povrchové úpravy</t>
  </si>
  <si>
    <t>766100T04</t>
  </si>
  <si>
    <t>D+M:  T04 - NOVÁ PARAPETNÍ DESKA, 4890 mm (dle PD - D.1.1.B-08 - VÝPIS TRUHLÁŘSKÝCH VÝROBKŮ)</t>
  </si>
  <si>
    <t>D+M:  Z01 - NOVÝ OBRAZOVÝ DEPOZIT (dle PD - D.1.1.B-09 - VÝPIS ZÁMEČNICKÝCH VÝROBKŮ)</t>
  </si>
  <si>
    <t>799000ST02</t>
  </si>
  <si>
    <t>D+M:  ST02 - REVIZE STÁVAJÍCÍ BLACKOUTOVÉ ROLETY, 1800x2500 mm (dle PD - D.1.1.B-10 VÝPIS STÍNÍCÍ TECHNIKY)</t>
  </si>
  <si>
    <t>POL3_0</t>
  </si>
  <si>
    <t>včetně kotvících, ukončovacích a spojovacích prvků, kování, nosné podkonstrukce, příslušenství, značení, doplňků a povrchové úpravy</t>
  </si>
  <si>
    <t>799000ST03</t>
  </si>
  <si>
    <t>D+M:  ST03 - REVIZE STÁVAJÍCÍ ROZPTYLOVÉ ROLETY, 1800x2500 mm (dle PD - D.1.1.B-10 VÝPIS STÍNÍCÍ TECHNIKY)</t>
  </si>
  <si>
    <t>210-001</t>
  </si>
  <si>
    <t>Odpojení a demontáž rušených prvků, včetně vývozu materiálu</t>
  </si>
  <si>
    <t>kpl</t>
  </si>
  <si>
    <t>210-002</t>
  </si>
  <si>
    <t>Odpojení a zrušení nezapojených vývodů, včetně vývozu materiálu</t>
  </si>
  <si>
    <t>210-003</t>
  </si>
  <si>
    <t>Odpojení stávajícího rozvaděče 01RMS41, včetně vývozu materiálu</t>
  </si>
  <si>
    <t>210-004</t>
  </si>
  <si>
    <t>Vysekaní kapsy pro nový rozvaděč 01RMS41</t>
  </si>
  <si>
    <t>210-005</t>
  </si>
  <si>
    <t>Rozvaděč 01RMS41, 90 modulů, dle výkresové dokumentace, včetně montáže a zapojení</t>
  </si>
  <si>
    <t>210-006</t>
  </si>
  <si>
    <t>Doplnění přepěťových ochran a proudových chráničů do stávajícího rozvaděče</t>
  </si>
  <si>
    <t>210-007</t>
  </si>
  <si>
    <t>Silové napojení VZT jednotek</t>
  </si>
  <si>
    <t>210-008</t>
  </si>
  <si>
    <t>Silové napojení racku</t>
  </si>
  <si>
    <t>210-009</t>
  </si>
  <si>
    <t>Provedení ochraného pospojování</t>
  </si>
  <si>
    <t>210810046RT3</t>
  </si>
  <si>
    <t>Montáž kabelu CYKY 750 V, 3 x 2,5 mm2, pevně uloženého, včetně dodávky kabelu</t>
  </si>
  <si>
    <t>210810045RT1</t>
  </si>
  <si>
    <t>Montáž kabelu CYKY 750 V, 3 x 1,5 mm2, pevně uloženého, včetně dodávky kabelu</t>
  </si>
  <si>
    <t>210810041RT1</t>
  </si>
  <si>
    <t>Montáž kabelu CYKY 750 V, 2 x 1,5 mm2, pevně uloženého, včetně dodávky kabelu</t>
  </si>
  <si>
    <t>210800647RT1</t>
  </si>
  <si>
    <t>Montáž vodiče H07V-K (CYA), 10 mm2, uloženého pevně, včetně dodávky vodiče</t>
  </si>
  <si>
    <t>3457099K</t>
  </si>
  <si>
    <t>Kryty, podružní instalační materiál pro parapetní žlab</t>
  </si>
  <si>
    <t>210110041RT6</t>
  </si>
  <si>
    <t>Montáž spínače zapuštěného a polozapuštěného včetně zapojení, dodávky spínače, krytu a rámečku, jednopólového,  , řazení 1</t>
  </si>
  <si>
    <t>210110043RT6</t>
  </si>
  <si>
    <t>Montáž spínače zapuštěného a polozapuštěného včetně zapojení, dodávky spínače, krytu a rámečku, sériového,  , řazení 5</t>
  </si>
  <si>
    <t>210110054VZT</t>
  </si>
  <si>
    <t>Montáž spínače zapuštěného a polozapuštěného pro ovládání VZT jednotky, včetně zapojení, dodávky spínače, krytu a rámečku</t>
  </si>
  <si>
    <t>210111011RT6</t>
  </si>
  <si>
    <t>Montáž zásuvky domovní zapuštěné včetně zapojení včetně dodávky zásuvky kompletní jednonásobné s ochr.kolíkem 16A/250VAC a rámečkem,  , provedení 2P+PE,</t>
  </si>
  <si>
    <t>210111080RT2</t>
  </si>
  <si>
    <t>Montáž zásuvky modulární 45 x 45 mm, v elektroinstalační liště, parapetním kanálu a sestavě podlahové a víceúčelové krabice, včetně zapojení, včetně dodávky zásuvky, IP 20, provedení 2P+PE, 16</t>
  </si>
  <si>
    <t>A</t>
  </si>
  <si>
    <t>210010001RU3</t>
  </si>
  <si>
    <t>Montáž trubky ohebné, z PVC, uložené pod omítku, vnější průměr 16 mm, mech. pevnost 750 N/5 cm, včetně dodávky materiálu</t>
  </si>
  <si>
    <t>210010002RU3</t>
  </si>
  <si>
    <t>Montáž trubky ohebné, z PVC, uložené pod omítku, vnější průměr 20 mm, mech. pevnost 750 N/5 cm, včetně dodávky materiálu</t>
  </si>
  <si>
    <t>210010311RT3</t>
  </si>
  <si>
    <t>Montáž krabice plastové univerzální, kruhové, o průměru 73 mm, hloubky 42 mm, bez víčka, do zdiva, bez zapojení, včetně dodávky</t>
  </si>
  <si>
    <t>210010315RT3</t>
  </si>
  <si>
    <t>Montáž krabice plastové rozvodné, obdélníkové, o rozměru 205 x 255 mm, hloubky 68 mm, s víčkem, do zdiva, bez zapojení, včetně dodávky</t>
  </si>
  <si>
    <t>973031616R00</t>
  </si>
  <si>
    <t>Vysekání v cihelném zdivu výklenků a kapes kapes pro špalíky a krabice  na jakoukoliv maltu vápennou nebo vápenocementovou, velilkosti do 100x100x50 mm</t>
  </si>
  <si>
    <t>Včetně pomocného lešení o výšce podlahy do 1900 mm a pro zatížení do 1,5 kPa  (150 kg/m2).</t>
  </si>
  <si>
    <t>971033241R00</t>
  </si>
  <si>
    <t>Vybourání otvorů ve zdivu cihelném z jakýchkoliv cihel pálených  na jakoukoliv maltu vápenou nebo vápenocementovou, plochy do 0,0225 m2, tloušťky do 300 mm</t>
  </si>
  <si>
    <t>974031142R66</t>
  </si>
  <si>
    <t>Vysekání rýh v jakémkoliv zdivu cihelném v ploše  do hloubky 60 mm, šířky do 60 mm</t>
  </si>
  <si>
    <t>974031121R00</t>
  </si>
  <si>
    <t>Vysekání rýh v jakémkoliv zdivu cihelném v ploše  do hloubky 30 mm, šířky do 30 mm</t>
  </si>
  <si>
    <t>612403399RT2</t>
  </si>
  <si>
    <t>Hrubá výplň rýh ve stěnách, jakoukoliv maltou maltou ze suchých směsí  jakékoliv šířky</t>
  </si>
  <si>
    <t>0,06*30,0</t>
  </si>
  <si>
    <t>0,03*40,0</t>
  </si>
  <si>
    <t>97303P00</t>
  </si>
  <si>
    <t>Vysekání kapes pro podlahové krabice</t>
  </si>
  <si>
    <t>974042542R66</t>
  </si>
  <si>
    <t>Vysekání rýh v podlaze v ploše do hloubky 60 mm, šířky do 60 mm</t>
  </si>
  <si>
    <t>631664111R00</t>
  </si>
  <si>
    <t>Oprava trhlin a výtluků v podlahách cementovou hmotou včetně penetrace podkladu, tloušťky od 1 mm do 10 mm</t>
  </si>
  <si>
    <t>0,06*15,0</t>
  </si>
  <si>
    <t>4606800K</t>
  </si>
  <si>
    <t>Průrazy zdivem</t>
  </si>
  <si>
    <t>210010460RK3</t>
  </si>
  <si>
    <t>Podlahová krabice, včetně dodávky krabice</t>
  </si>
  <si>
    <t>210111080RK2</t>
  </si>
  <si>
    <t>Zásuvka do podlahové krabice provedení 2P+PE, včetně dodávky zásuvky</t>
  </si>
  <si>
    <t>222290402RK2</t>
  </si>
  <si>
    <t>Zásuvka HDMI do podlahové krabice, včetně dodávky zásuvky</t>
  </si>
  <si>
    <t>Zásuvkový modul pro lišty, kanály a sestavy krabic</t>
  </si>
  <si>
    <t>2100209K</t>
  </si>
  <si>
    <t>Protipožární ucpávky</t>
  </si>
  <si>
    <t>220890202K</t>
  </si>
  <si>
    <t>Revize</t>
  </si>
  <si>
    <t>34195K</t>
  </si>
  <si>
    <t>Podružný elektroinstalační materiál</t>
  </si>
  <si>
    <t>222280215RO0</t>
  </si>
  <si>
    <t>Kabel UTP kat.6a v trubkách</t>
  </si>
  <si>
    <t>371201305R.</t>
  </si>
  <si>
    <t>Kabel UTP Cat6a, 305m cívka</t>
  </si>
  <si>
    <t>222290007RO0</t>
  </si>
  <si>
    <t>Zásuvka 2xRJ45 UTP kat.6a pod omítku</t>
  </si>
  <si>
    <t>371202013R</t>
  </si>
  <si>
    <t>zásuvka datová 2xRJ45, bílá, montáž do instalačních krabic</t>
  </si>
  <si>
    <t>222730001R00</t>
  </si>
  <si>
    <t>Účastnická zásuvka TV+R+SAT koncová pod omítku</t>
  </si>
  <si>
    <t>34536515R</t>
  </si>
  <si>
    <t>přístroj anténní zásuvky řazení TV+R+SAT</t>
  </si>
  <si>
    <t>34536514R</t>
  </si>
  <si>
    <t>kryt zásuvky; anténní s vylamovacím otvorem; pro přístroj anténní zásuvky řazení TV+R, TV+R+SAT</t>
  </si>
  <si>
    <t>222290403AVT</t>
  </si>
  <si>
    <t>Datová zásuvka do krabice AVT včetně dodávky zásuvky, včetně dodávky zásuvky</t>
  </si>
  <si>
    <t>22229040AVT</t>
  </si>
  <si>
    <t>Datová zásuvka do podlahové krabice, včetně dodávky zásuvky</t>
  </si>
  <si>
    <t>210010004RU3</t>
  </si>
  <si>
    <t>Montáž trubky ohebné, z PVC, uložené pod omítku, vnější průměr 32 mm, mech. pevnost 750 N/5 cm, včetně dodávky materiálu</t>
  </si>
  <si>
    <t>220-001</t>
  </si>
  <si>
    <t>Propoj racku a serverovny</t>
  </si>
  <si>
    <t>220-002</t>
  </si>
  <si>
    <t>Zaškolení obsluhy u slaboproudu</t>
  </si>
  <si>
    <t>hod</t>
  </si>
  <si>
    <t>220-003</t>
  </si>
  <si>
    <t>Certifikované měření datových rozvodů</t>
  </si>
  <si>
    <t>220-004</t>
  </si>
  <si>
    <t>Průzkum kabelové trasy</t>
  </si>
  <si>
    <t>34195K2</t>
  </si>
  <si>
    <t>220-201</t>
  </si>
  <si>
    <t>Elektroinstalační krabice průměr  73 mm,pod omítku/do SDK  s víčkem vč. zasekání/uložení do zdiva</t>
  </si>
  <si>
    <t>220-202</t>
  </si>
  <si>
    <t>Montáž a dodávka elektroinstalační krabice průměr  73 mm,pod omítku/do SDK  s víčkem vč., zasekání/uložení do zdiva</t>
  </si>
  <si>
    <t>220-203</t>
  </si>
  <si>
    <t>Elektroinstalační krabice 234 mm, pod omítku/do SDK  s víčkem vč. zasekání/uložení do zdiva</t>
  </si>
  <si>
    <t>220-204</t>
  </si>
  <si>
    <t>Montáž a dodávka elektroinstalační krabice 234 mm, pod omítku/do SDK  s víčkem vč. zasekání/uložení, do zdiva</t>
  </si>
  <si>
    <t>220-205</t>
  </si>
  <si>
    <t>Ohebná trubka ,vnější průměr  40mm, min. 750N</t>
  </si>
  <si>
    <t>220-206</t>
  </si>
  <si>
    <t>Montáž a dodávka ohebná trubka ,vnější průměr  40mm, min. 750N</t>
  </si>
  <si>
    <t>220-208</t>
  </si>
  <si>
    <t>Montáž a dodávka značení a zaměření trasy vedení</t>
  </si>
  <si>
    <t>220-209</t>
  </si>
  <si>
    <t>Instalační kabel pro strukturovanou kabeláž, třída 10GBase-T, stíněné provedení s konstrukcí F/FTP,, 4 kroucené páry AWG 23/1, šířka pásma 500 MHz.</t>
  </si>
  <si>
    <t>220-210</t>
  </si>
  <si>
    <t>Montáž a dodávka instalační kabel pro strukturovanou kabeláž, třída 10GBase-T, stíněné provedení s, konstrukcí F/FTP, 4 kroucené páry AWG 23/1, šířka pásma 500 MHz.</t>
  </si>
  <si>
    <t>220-211</t>
  </si>
  <si>
    <t>Kabel HDMI 2.0, délka min.20m, podpora rozl. až 4K@60Kz, HDCP2.2, CEC, ARC, SP 4:4:4, TS 18Gbit/s</t>
  </si>
  <si>
    <t>220-212</t>
  </si>
  <si>
    <t>Montáž a dodávka Kabel HDMI 2.0, délka min.20m, podpora rozl. až 4K@60Kz, HDCP2.2, CEC, ARC, SP, 4:4:4, TS 18Gbit/s</t>
  </si>
  <si>
    <t>220-213</t>
  </si>
  <si>
    <t>Drobné stavební práce a přípomoci</t>
  </si>
  <si>
    <t>set</t>
  </si>
  <si>
    <t>005121010R</t>
  </si>
  <si>
    <t>Vybudování zařízení staveniště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</si>
  <si>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</si>
  <si>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</si>
  <si>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</si>
  <si>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</si>
  <si>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a pronájem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</si>
  <si>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</si>
  <si>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</si>
  <si>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</si>
  <si>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</si>
  <si>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</si>
  <si>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 při výstavbě</t>
  </si>
  <si>
    <t>Koordinace stavebních a technologických dodávek stavby.</t>
  </si>
  <si>
    <t>004111020R</t>
  </si>
  <si>
    <t>Vypracování projektové dokumentace pro realizaci realizační PD, výrobně montážní dokumentace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</si>
  <si>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</si>
  <si>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</si>
  <si>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</si>
  <si>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</si>
  <si>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</si>
  <si>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</si>
  <si>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00521108r01</t>
  </si>
  <si>
    <t>Náklady na vypacování plánu BOZP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</si>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</sst>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color rgb="FFFFFFFF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000000"/>
      <name val="Tahoma"/>
      <family val="2"/>
      <charset val="238"/>
    </font>
    <font>
      <sz val="8"/>
      <name val="Arial CE"/>
      <family val="2"/>
      <charset val="238"/>
    </font>
    <font>
      <sz val="8"/>
      <color rgb="FF008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0000FF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rgb="FFFF00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E1EE"/>
        <bgColor rgb="FFDBDBDB"/>
      </patternFill>
    </fill>
    <fill>
      <patternFill patternType="solid">
        <fgColor rgb="FF99CCFF"/>
        <bgColor rgb="FFD6E1EE"/>
      </patternFill>
    </fill>
    <fill>
      <patternFill patternType="solid">
        <fgColor rgb="FFDBDBDB"/>
        <bgColor rgb="FFD6E1EE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0" fontId="0" fillId="0" borderId="8" xfId="0" applyBorder="1" applyAlignment="1">
      <alignment horizontal="right" indent="1"/>
    </xf>
    <xf numFmtId="0" fontId="0" fillId="0" borderId="7" xfId="0" applyBorder="1" applyAlignment="1">
      <alignment horizontal="right" indent="1"/>
    </xf>
    <xf numFmtId="1" fontId="0" fillId="0" borderId="7" xfId="0" applyNumberFormat="1" applyBorder="1" applyAlignment="1">
      <alignment horizontal="right" indent="1"/>
    </xf>
    <xf numFmtId="0" fontId="2" fillId="4" borderId="7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9" xfId="0" applyFont="1" applyFill="1" applyBorder="1" applyAlignment="1" applyProtection="1">
      <alignment horizontal="left" vertical="center"/>
      <protection locked="0"/>
    </xf>
    <xf numFmtId="49" fontId="2" fillId="0" borderId="7" xfId="0" applyNumberFormat="1" applyFont="1" applyBorder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left"/>
    </xf>
    <xf numFmtId="0" fontId="0" fillId="3" borderId="3" xfId="0" applyFill="1" applyBorder="1" applyAlignment="1">
      <alignment horizontal="left" vertical="center" indent="1"/>
    </xf>
    <xf numFmtId="0" fontId="2" fillId="3" borderId="0" xfId="0" applyFont="1" applyFill="1" applyAlignment="1">
      <alignment horizontal="left" vertical="center" wrapText="1"/>
    </xf>
    <xf numFmtId="0" fontId="0" fillId="3" borderId="6" xfId="0" applyFill="1" applyBorder="1" applyAlignment="1">
      <alignment horizontal="left" vertical="center" indent="1"/>
    </xf>
    <xf numFmtId="0" fontId="0" fillId="3" borderId="7" xfId="0" applyFill="1" applyBorder="1" applyAlignment="1">
      <alignment wrapText="1"/>
    </xf>
    <xf numFmtId="0" fontId="2" fillId="3" borderId="7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indent="1"/>
    </xf>
    <xf numFmtId="0" fontId="0" fillId="0" borderId="0" xfId="0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0" fillId="0" borderId="5" xfId="0" applyBorder="1"/>
    <xf numFmtId="0" fontId="2" fillId="0" borderId="3" xfId="0" applyFont="1" applyBorder="1" applyAlignment="1">
      <alignment horizontal="left" vertical="center" inden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8" xfId="0" applyBorder="1"/>
    <xf numFmtId="0" fontId="0" fillId="0" borderId="6" xfId="0" applyBorder="1" applyAlignment="1">
      <alignment horizontal="left" indent="1"/>
    </xf>
    <xf numFmtId="49" fontId="0" fillId="0" borderId="7" xfId="0" applyNumberFormat="1" applyBorder="1" applyAlignment="1">
      <alignment vertical="center" wrapText="1"/>
    </xf>
    <xf numFmtId="0" fontId="0" fillId="0" borderId="7" xfId="0" applyBorder="1"/>
    <xf numFmtId="0" fontId="0" fillId="0" borderId="7" xfId="0" applyBorder="1" applyAlignment="1">
      <alignment horizontal="right"/>
    </xf>
    <xf numFmtId="0" fontId="2" fillId="4" borderId="0" xfId="0" applyFont="1" applyFill="1" applyAlignment="1" applyProtection="1">
      <alignment horizontal="left" vertical="center"/>
      <protection locked="0"/>
    </xf>
    <xf numFmtId="0" fontId="2" fillId="4" borderId="7" xfId="0" applyFont="1" applyFill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right" vertical="center"/>
    </xf>
    <xf numFmtId="0" fontId="0" fillId="0" borderId="10" xfId="0" applyBorder="1" applyAlignment="1">
      <alignment horizontal="left" vertical="top" indent="1"/>
    </xf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0" fillId="0" borderId="9" xfId="0" applyBorder="1" applyAlignment="1">
      <alignment horizontal="right" vertical="center"/>
    </xf>
    <xf numFmtId="0" fontId="0" fillId="0" borderId="4" xfId="0" applyBorder="1"/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49" fontId="0" fillId="0" borderId="3" xfId="0" applyNumberFormat="1" applyBorder="1"/>
    <xf numFmtId="0" fontId="0" fillId="0" borderId="11" xfId="0" applyBorder="1" applyAlignment="1">
      <alignment horizontal="left" vertical="center" inden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wrapText="1"/>
    </xf>
    <xf numFmtId="0" fontId="0" fillId="0" borderId="11" xfId="0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 wrapText="1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Border="1" applyAlignment="1">
      <alignment horizontal="left" vertical="center"/>
    </xf>
    <xf numFmtId="1" fontId="2" fillId="0" borderId="1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 wrapText="1"/>
    </xf>
    <xf numFmtId="1" fontId="2" fillId="0" borderId="17" xfId="0" applyNumberFormat="1" applyFont="1" applyBorder="1" applyAlignment="1">
      <alignment horizontal="right" vertical="center" wrapText="1"/>
    </xf>
    <xf numFmtId="0" fontId="0" fillId="0" borderId="7" xfId="0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 applyAlignment="1">
      <alignment wrapText="1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4" fontId="0" fillId="0" borderId="24" xfId="0" applyNumberFormat="1" applyBorder="1"/>
    <xf numFmtId="4" fontId="12" fillId="5" borderId="16" xfId="0" applyNumberFormat="1" applyFont="1" applyFill="1" applyBorder="1" applyAlignment="1">
      <alignment vertical="center"/>
    </xf>
    <xf numFmtId="4" fontId="12" fillId="5" borderId="12" xfId="0" applyNumberFormat="1" applyFont="1" applyFill="1" applyBorder="1" applyAlignment="1">
      <alignment vertical="center" wrapText="1"/>
    </xf>
    <xf numFmtId="4" fontId="13" fillId="5" borderId="13" xfId="0" applyNumberFormat="1" applyFont="1" applyFill="1" applyBorder="1" applyAlignment="1">
      <alignment horizontal="center" vertical="center" wrapText="1" shrinkToFit="1"/>
    </xf>
    <xf numFmtId="4" fontId="12" fillId="5" borderId="13" xfId="0" applyNumberFormat="1" applyFont="1" applyFill="1" applyBorder="1" applyAlignment="1">
      <alignment horizontal="center" vertical="center" wrapText="1" shrinkToFit="1"/>
    </xf>
    <xf numFmtId="3" fontId="12" fillId="5" borderId="13" xfId="0" applyNumberFormat="1" applyFont="1" applyFill="1" applyBorder="1" applyAlignment="1">
      <alignment horizontal="center" vertical="center" wrapText="1"/>
    </xf>
    <xf numFmtId="4" fontId="0" fillId="0" borderId="16" xfId="0" applyNumberFormat="1" applyBorder="1" applyAlignment="1">
      <alignment vertical="center"/>
    </xf>
    <xf numFmtId="4" fontId="3" fillId="0" borderId="13" xfId="0" applyNumberFormat="1" applyFont="1" applyBorder="1" applyAlignment="1">
      <alignment horizontal="right" vertical="center" wrapText="1" shrinkToFit="1"/>
    </xf>
    <xf numFmtId="4" fontId="3" fillId="0" borderId="13" xfId="0" applyNumberFormat="1" applyFont="1" applyBorder="1" applyAlignment="1">
      <alignment horizontal="right" vertical="center" shrinkToFit="1"/>
    </xf>
    <xf numFmtId="4" fontId="0" fillId="0" borderId="13" xfId="0" applyNumberFormat="1" applyBorder="1" applyAlignment="1">
      <alignment vertical="center" shrinkToFit="1"/>
    </xf>
    <xf numFmtId="3" fontId="0" fillId="0" borderId="13" xfId="0" applyNumberFormat="1" applyBorder="1" applyAlignment="1">
      <alignment vertical="center"/>
    </xf>
    <xf numFmtId="4" fontId="10" fillId="0" borderId="16" xfId="0" applyNumberFormat="1" applyFont="1" applyBorder="1" applyAlignment="1">
      <alignment vertical="center"/>
    </xf>
    <xf numFmtId="4" fontId="10" fillId="0" borderId="13" xfId="0" applyNumberFormat="1" applyFont="1" applyBorder="1" applyAlignment="1">
      <alignment vertical="center" wrapText="1" shrinkToFit="1"/>
    </xf>
    <xf numFmtId="4" fontId="10" fillId="0" borderId="13" xfId="0" applyNumberFormat="1" applyFont="1" applyBorder="1" applyAlignment="1">
      <alignment vertical="center" shrinkToFit="1"/>
    </xf>
    <xf numFmtId="3" fontId="10" fillId="0" borderId="13" xfId="0" applyNumberFormat="1" applyFont="1" applyBorder="1" applyAlignment="1">
      <alignment vertical="center"/>
    </xf>
    <xf numFmtId="4" fontId="0" fillId="0" borderId="16" xfId="0" applyNumberFormat="1" applyBorder="1" applyAlignment="1">
      <alignment horizontal="left" vertical="center"/>
    </xf>
    <xf numFmtId="4" fontId="0" fillId="0" borderId="13" xfId="0" applyNumberFormat="1" applyBorder="1" applyAlignment="1">
      <alignment vertical="center" wrapText="1" shrinkToFit="1"/>
    </xf>
    <xf numFmtId="4" fontId="0" fillId="3" borderId="13" xfId="0" applyNumberFormat="1" applyFill="1" applyBorder="1" applyAlignment="1">
      <alignment vertical="center" wrapText="1" shrinkToFit="1"/>
    </xf>
    <xf numFmtId="4" fontId="0" fillId="3" borderId="13" xfId="0" applyNumberFormat="1" applyFill="1" applyBorder="1" applyAlignment="1">
      <alignment vertical="center" shrinkToFit="1"/>
    </xf>
    <xf numFmtId="3" fontId="0" fillId="3" borderId="13" xfId="0" applyNumberFormat="1" applyFill="1" applyBorder="1" applyAlignment="1">
      <alignment vertical="center"/>
    </xf>
    <xf numFmtId="0" fontId="14" fillId="0" borderId="0" xfId="0" applyFont="1" applyAlignment="1">
      <alignment wrapText="1"/>
    </xf>
    <xf numFmtId="0" fontId="9" fillId="0" borderId="0" xfId="0" applyFont="1"/>
    <xf numFmtId="0" fontId="15" fillId="0" borderId="24" xfId="0" applyFont="1" applyBorder="1" applyAlignment="1">
      <alignment horizontal="center" vertical="center" wrapText="1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15" fillId="5" borderId="13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0" fontId="3" fillId="0" borderId="24" xfId="0" applyFont="1" applyBorder="1"/>
    <xf numFmtId="0" fontId="3" fillId="3" borderId="16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vertical="center"/>
    </xf>
    <xf numFmtId="3" fontId="3" fillId="3" borderId="13" xfId="0" applyNumberFormat="1" applyFont="1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/>
    <xf numFmtId="0" fontId="1" fillId="0" borderId="13" xfId="0" applyFont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3" xfId="0" applyFill="1" applyBorder="1"/>
    <xf numFmtId="49" fontId="0" fillId="5" borderId="13" xfId="0" applyNumberFormat="1" applyFill="1" applyBorder="1"/>
    <xf numFmtId="0" fontId="0" fillId="5" borderId="13" xfId="0" applyFill="1" applyBorder="1" applyAlignment="1">
      <alignment horizontal="center"/>
    </xf>
    <xf numFmtId="0" fontId="0" fillId="5" borderId="16" xfId="0" applyFill="1" applyBorder="1"/>
    <xf numFmtId="0" fontId="0" fillId="5" borderId="13" xfId="0" applyFill="1" applyBorder="1" applyAlignment="1">
      <alignment wrapText="1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0" fillId="3" borderId="26" xfId="0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vertical="top"/>
    </xf>
    <xf numFmtId="49" fontId="10" fillId="3" borderId="9" xfId="0" applyNumberFormat="1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shrinkToFit="1"/>
    </xf>
    <xf numFmtId="165" fontId="10" fillId="3" borderId="9" xfId="0" applyNumberFormat="1" applyFont="1" applyFill="1" applyBorder="1" applyAlignment="1">
      <alignment vertical="top" shrinkToFit="1"/>
    </xf>
    <xf numFmtId="4" fontId="10" fillId="3" borderId="9" xfId="0" applyNumberFormat="1" applyFont="1" applyFill="1" applyBorder="1" applyAlignment="1">
      <alignment vertical="top" shrinkToFit="1"/>
    </xf>
    <xf numFmtId="4" fontId="10" fillId="3" borderId="27" xfId="0" applyNumberFormat="1" applyFont="1" applyFill="1" applyBorder="1" applyAlignment="1">
      <alignment vertical="top" shrinkToFit="1"/>
    </xf>
    <xf numFmtId="4" fontId="10" fillId="3" borderId="0" xfId="0" applyNumberFormat="1" applyFont="1" applyFill="1" applyAlignment="1">
      <alignment vertical="top" shrinkToFit="1"/>
    </xf>
    <xf numFmtId="0" fontId="17" fillId="0" borderId="28" xfId="0" applyFont="1" applyBorder="1" applyAlignment="1">
      <alignment vertical="top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0" fontId="17" fillId="0" borderId="29" xfId="0" applyFont="1" applyBorder="1" applyAlignment="1">
      <alignment horizontal="center" vertical="top" shrinkToFit="1"/>
    </xf>
    <xf numFmtId="165" fontId="17" fillId="0" borderId="29" xfId="0" applyNumberFormat="1" applyFont="1" applyBorder="1" applyAlignment="1">
      <alignment vertical="top" shrinkToFit="1"/>
    </xf>
    <xf numFmtId="4" fontId="17" fillId="4" borderId="29" xfId="0" applyNumberFormat="1" applyFont="1" applyFill="1" applyBorder="1" applyAlignment="1" applyProtection="1">
      <alignment vertical="top" shrinkToFit="1"/>
      <protection locked="0"/>
    </xf>
    <xf numFmtId="4" fontId="17" fillId="0" borderId="29" xfId="0" applyNumberFormat="1" applyFont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0" fontId="17" fillId="0" borderId="0" xfId="0" applyFont="1"/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9" fillId="0" borderId="0" xfId="0" applyFont="1" applyAlignment="1">
      <alignment wrapText="1"/>
    </xf>
    <xf numFmtId="165" fontId="20" fillId="0" borderId="0" xfId="0" applyNumberFormat="1" applyFont="1" applyAlignment="1">
      <alignment horizontal="left" vertical="top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21" fillId="0" borderId="0" xfId="0" applyNumberFormat="1" applyFont="1" applyAlignment="1">
      <alignment horizontal="left" vertical="top" wrapTex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49" fontId="17" fillId="0" borderId="32" xfId="0" applyNumberFormat="1" applyFont="1" applyBorder="1" applyAlignment="1">
      <alignment horizontal="left" vertical="top" wrapText="1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10" fillId="3" borderId="16" xfId="0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center" vertical="top"/>
    </xf>
    <xf numFmtId="0" fontId="10" fillId="3" borderId="12" xfId="0" applyFont="1" applyFill="1" applyBorder="1" applyAlignment="1">
      <alignment vertical="top"/>
    </xf>
    <xf numFmtId="4" fontId="10" fillId="3" borderId="25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165" fontId="22" fillId="0" borderId="0" xfId="0" applyNumberFormat="1" applyFont="1" applyAlignment="1">
      <alignment horizontal="left" vertical="top" wrapText="1"/>
    </xf>
    <xf numFmtId="165" fontId="22" fillId="0" borderId="0" xfId="0" applyNumberFormat="1" applyFont="1" applyAlignment="1">
      <alignment horizontal="center" vertical="top" wrapText="1" shrinkToFit="1"/>
    </xf>
    <xf numFmtId="165" fontId="22" fillId="0" borderId="0" xfId="0" applyNumberFormat="1" applyFont="1" applyAlignment="1">
      <alignment vertical="top" wrapText="1" shrinkToFit="1"/>
    </xf>
    <xf numFmtId="4" fontId="7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8" fillId="0" borderId="14" xfId="0" applyNumberFormat="1" applyFont="1" applyBorder="1" applyAlignment="1">
      <alignment horizontal="right" vertical="center" indent="1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2" fontId="11" fillId="3" borderId="19" xfId="0" applyNumberFormat="1" applyFont="1" applyFill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4" fontId="0" fillId="0" borderId="12" xfId="0" applyNumberFormat="1" applyBorder="1" applyAlignment="1">
      <alignment vertical="center" wrapText="1"/>
    </xf>
    <xf numFmtId="4" fontId="10" fillId="0" borderId="12" xfId="0" applyNumberFormat="1" applyFont="1" applyBorder="1" applyAlignment="1">
      <alignment vertical="center" wrapText="1"/>
    </xf>
    <xf numFmtId="4" fontId="0" fillId="3" borderId="13" xfId="0" applyNumberFormat="1" applyFill="1" applyBorder="1" applyAlignment="1">
      <alignment vertical="center"/>
    </xf>
    <xf numFmtId="0" fontId="0" fillId="0" borderId="0" xfId="0" applyAlignment="1">
      <alignment wrapText="1"/>
    </xf>
    <xf numFmtId="49" fontId="3" fillId="0" borderId="1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49" fontId="0" fillId="0" borderId="25" xfId="0" applyNumberFormat="1" applyBorder="1" applyAlignment="1">
      <alignment vertical="center" shrinkToFit="1"/>
    </xf>
    <xf numFmtId="0" fontId="9" fillId="0" borderId="0" xfId="0" applyFont="1" applyAlignment="1">
      <alignment horizontal="center"/>
    </xf>
    <xf numFmtId="49" fontId="0" fillId="0" borderId="25" xfId="0" applyNumberFormat="1" applyBorder="1" applyAlignment="1">
      <alignment vertical="center"/>
    </xf>
    <xf numFmtId="49" fontId="0" fillId="3" borderId="25" xfId="0" applyNumberFormat="1" applyFill="1" applyBorder="1" applyAlignment="1">
      <alignment vertical="center"/>
    </xf>
    <xf numFmtId="0" fontId="18" fillId="0" borderId="9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4" borderId="13" xfId="0" applyFill="1" applyBorder="1" applyAlignment="1" applyProtection="1">
      <alignment vertical="top" wrapText="1"/>
      <protection locked="0"/>
    </xf>
    <xf numFmtId="0" fontId="18" fillId="0" borderId="0" xfId="0" applyFont="1" applyAlignment="1">
      <alignment horizontal="left" vertical="top" wrapText="1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DF7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438150</xdr:colOff>
      <xdr:row>32</xdr:row>
      <xdr:rowOff>285750</xdr:rowOff>
    </xdr:to>
    <xdr:sp macro="" textlink="">
      <xdr:nvSpPr>
        <xdr:cNvPr id="1036" name="shapetype_202" hidden="1">
          <a:extLst>
            <a:ext uri="{FF2B5EF4-FFF2-40B4-BE49-F238E27FC236}">
              <a16:creationId xmlns:a16="http://schemas.microsoft.com/office/drawing/2014/main" id="{04EE4A55-8120-015B-E04F-64E36E64270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32</xdr:row>
      <xdr:rowOff>285750</xdr:rowOff>
    </xdr:to>
    <xdr:sp macro="" textlink="">
      <xdr:nvSpPr>
        <xdr:cNvPr id="1034" name="shapetype_202" hidden="1">
          <a:extLst>
            <a:ext uri="{FF2B5EF4-FFF2-40B4-BE49-F238E27FC236}">
              <a16:creationId xmlns:a16="http://schemas.microsoft.com/office/drawing/2014/main" id="{1F49E770-655D-177D-A8F0-303A47670BA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32</xdr:row>
      <xdr:rowOff>285750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id="{305BC231-6EDC-3A4A-D3FC-88DE29D8267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32</xdr:row>
      <xdr:rowOff>285750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54E3F84A-6F8F-52E7-0036-C862CE1FF6F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32</xdr:row>
      <xdr:rowOff>285750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DB67A0E3-7C0F-41A6-4AAD-E7D881F80702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438150</xdr:colOff>
      <xdr:row>32</xdr:row>
      <xdr:rowOff>285750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9EABA42F-E83C-AF87-F8A8-96F37521915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27</xdr:col>
      <xdr:colOff>466725</xdr:colOff>
      <xdr:row>49</xdr:row>
      <xdr:rowOff>28575</xdr:rowOff>
    </xdr:to>
    <xdr:sp macro="" textlink="">
      <xdr:nvSpPr>
        <xdr:cNvPr id="2052" name="shapetype_202" hidden="1">
          <a:extLst>
            <a:ext uri="{FF2B5EF4-FFF2-40B4-BE49-F238E27FC236}">
              <a16:creationId xmlns:a16="http://schemas.microsoft.com/office/drawing/2014/main" id="{BEF1BF3A-327A-79AC-95E0-F85FF2BF0C5E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27</xdr:col>
      <xdr:colOff>466725</xdr:colOff>
      <xdr:row>49</xdr:row>
      <xdr:rowOff>28575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87FBABD9-0C44-9021-5606-861EC78F7B87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27</xdr:col>
      <xdr:colOff>466725</xdr:colOff>
      <xdr:row>50</xdr:row>
      <xdr:rowOff>28575</xdr:rowOff>
    </xdr:to>
    <xdr:sp macro="" textlink="">
      <xdr:nvSpPr>
        <xdr:cNvPr id="3076" name="shapetype_202" hidden="1">
          <a:extLst>
            <a:ext uri="{FF2B5EF4-FFF2-40B4-BE49-F238E27FC236}">
              <a16:creationId xmlns:a16="http://schemas.microsoft.com/office/drawing/2014/main" id="{338D6E3A-63DD-2043-24C5-DA0B89166E08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27</xdr:col>
      <xdr:colOff>466725</xdr:colOff>
      <xdr:row>50</xdr:row>
      <xdr:rowOff>28575</xdr:rowOff>
    </xdr:to>
    <xdr:sp macro="" textlink="">
      <xdr:nvSpPr>
        <xdr:cNvPr id="3074" name="shapetype_202" hidden="1">
          <a:extLst>
            <a:ext uri="{FF2B5EF4-FFF2-40B4-BE49-F238E27FC236}">
              <a16:creationId xmlns:a16="http://schemas.microsoft.com/office/drawing/2014/main" id="{01C67CFA-EEAC-E5B4-0317-30804C086554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27</xdr:col>
      <xdr:colOff>466725</xdr:colOff>
      <xdr:row>41</xdr:row>
      <xdr:rowOff>133350</xdr:rowOff>
    </xdr:to>
    <xdr:sp macro="" textlink="">
      <xdr:nvSpPr>
        <xdr:cNvPr id="4100" name="shapetype_202" hidden="1">
          <a:extLst>
            <a:ext uri="{FF2B5EF4-FFF2-40B4-BE49-F238E27FC236}">
              <a16:creationId xmlns:a16="http://schemas.microsoft.com/office/drawing/2014/main" id="{17210161-8EBF-4E0F-0F4A-CADF0296452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27</xdr:col>
      <xdr:colOff>466725</xdr:colOff>
      <xdr:row>41</xdr:row>
      <xdr:rowOff>133350</xdr:rowOff>
    </xdr:to>
    <xdr:sp macro="" textlink="">
      <xdr:nvSpPr>
        <xdr:cNvPr id="4098" name="shapetype_202" hidden="1">
          <a:extLst>
            <a:ext uri="{FF2B5EF4-FFF2-40B4-BE49-F238E27FC236}">
              <a16:creationId xmlns:a16="http://schemas.microsoft.com/office/drawing/2014/main" id="{6B4E9395-B968-9AEA-0C5F-B110517D489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27</xdr:col>
      <xdr:colOff>466725</xdr:colOff>
      <xdr:row>31</xdr:row>
      <xdr:rowOff>171450</xdr:rowOff>
    </xdr:to>
    <xdr:sp macro="" textlink="">
      <xdr:nvSpPr>
        <xdr:cNvPr id="5124" name="shapetype_202" hidden="1">
          <a:extLst>
            <a:ext uri="{FF2B5EF4-FFF2-40B4-BE49-F238E27FC236}">
              <a16:creationId xmlns:a16="http://schemas.microsoft.com/office/drawing/2014/main" id="{6C6E4FD2-7995-EFC1-6459-2D809822375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27</xdr:col>
      <xdr:colOff>466725</xdr:colOff>
      <xdr:row>31</xdr:row>
      <xdr:rowOff>171450</xdr:rowOff>
    </xdr:to>
    <xdr:sp macro="" textlink="">
      <xdr:nvSpPr>
        <xdr:cNvPr id="5122" name="shapetype_202" hidden="1">
          <a:extLst>
            <a:ext uri="{FF2B5EF4-FFF2-40B4-BE49-F238E27FC236}">
              <a16:creationId xmlns:a16="http://schemas.microsoft.com/office/drawing/2014/main" id="{195F3A35-91A2-ADA2-86DA-39D0B9DC05D9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27</xdr:col>
      <xdr:colOff>466725</xdr:colOff>
      <xdr:row>41</xdr:row>
      <xdr:rowOff>114300</xdr:rowOff>
    </xdr:to>
    <xdr:sp macro="" textlink="">
      <xdr:nvSpPr>
        <xdr:cNvPr id="6148" name="shapetype_202" hidden="1">
          <a:extLst>
            <a:ext uri="{FF2B5EF4-FFF2-40B4-BE49-F238E27FC236}">
              <a16:creationId xmlns:a16="http://schemas.microsoft.com/office/drawing/2014/main" id="{140F9E1B-A7A0-69ED-AB40-1F26E55203D1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27</xdr:col>
      <xdr:colOff>466725</xdr:colOff>
      <xdr:row>41</xdr:row>
      <xdr:rowOff>114300</xdr:rowOff>
    </xdr:to>
    <xdr:sp macro="" textlink="">
      <xdr:nvSpPr>
        <xdr:cNvPr id="6146" name="shapetype_202" hidden="1">
          <a:extLst>
            <a:ext uri="{FF2B5EF4-FFF2-40B4-BE49-F238E27FC236}">
              <a16:creationId xmlns:a16="http://schemas.microsoft.com/office/drawing/2014/main" id="{320AFA5B-4E74-C195-43D2-49E577C89C18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view="pageBreakPreview" zoomScaleNormal="100" workbookViewId="0">
      <selection activeCell="S16" sqref="S16"/>
    </sheetView>
  </sheetViews>
  <sheetFormatPr defaultRowHeight="12.75" x14ac:dyDescent="0.2"/>
  <cols>
    <col min="1" max="1025" width="8.7109375" customWidth="1"/>
  </cols>
  <sheetData>
    <row r="1" spans="1:7" x14ac:dyDescent="0.2">
      <c r="A1" s="15" t="s">
        <v>0</v>
      </c>
    </row>
    <row r="2" spans="1:7" ht="57.75" customHeight="1" x14ac:dyDescent="0.2">
      <c r="A2" s="14" t="s">
        <v>1</v>
      </c>
      <c r="B2" s="14"/>
      <c r="C2" s="14"/>
      <c r="D2" s="14"/>
      <c r="E2" s="14"/>
      <c r="F2" s="14"/>
      <c r="G2" s="14"/>
    </row>
  </sheetData>
  <mergeCells count="1">
    <mergeCell ref="A2:G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</sheetPr>
  <dimension ref="A1:AZ86"/>
  <sheetViews>
    <sheetView showGridLines="0" view="pageBreakPreview" topLeftCell="B10" zoomScale="75" zoomScaleNormal="100" zoomScalePageLayoutView="75" workbookViewId="0">
      <selection activeCell="N9" sqref="N9"/>
    </sheetView>
  </sheetViews>
  <sheetFormatPr defaultRowHeight="12.75" x14ac:dyDescent="0.2"/>
  <cols>
    <col min="1" max="1" width="8.42578125" hidden="1" customWidth="1"/>
    <col min="2" max="2" width="13.42578125" customWidth="1"/>
    <col min="3" max="3" width="7.42578125" style="16" customWidth="1"/>
    <col min="4" max="4" width="13" style="16" customWidth="1"/>
    <col min="5" max="5" width="9.7109375" style="1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16" max="51" width="9" customWidth="1"/>
    <col min="52" max="52" width="94.5703125" customWidth="1"/>
    <col min="53" max="1025" width="9" customWidth="1"/>
  </cols>
  <sheetData>
    <row r="1" spans="1:15" ht="33.75" customHeight="1" x14ac:dyDescent="0.2">
      <c r="A1" s="17" t="s">
        <v>2</v>
      </c>
      <c r="B1" s="13" t="s">
        <v>3</v>
      </c>
      <c r="C1" s="13"/>
      <c r="D1" s="13"/>
      <c r="E1" s="13"/>
      <c r="F1" s="13"/>
      <c r="G1" s="13"/>
      <c r="H1" s="13"/>
      <c r="I1" s="13"/>
      <c r="J1" s="13"/>
    </row>
    <row r="2" spans="1:15" ht="36" customHeight="1" x14ac:dyDescent="0.2">
      <c r="A2" s="18"/>
      <c r="B2" s="19" t="s">
        <v>4</v>
      </c>
      <c r="C2" s="20"/>
      <c r="D2" s="21" t="s">
        <v>5</v>
      </c>
      <c r="E2" s="12" t="s">
        <v>6</v>
      </c>
      <c r="F2" s="12"/>
      <c r="G2" s="12"/>
      <c r="H2" s="12"/>
      <c r="I2" s="12"/>
      <c r="J2" s="12"/>
      <c r="O2" s="22"/>
    </row>
    <row r="3" spans="1:15" ht="27" hidden="1" customHeight="1" x14ac:dyDescent="0.2">
      <c r="A3" s="18"/>
      <c r="B3" s="23"/>
      <c r="C3" s="20"/>
      <c r="D3" s="24"/>
      <c r="E3" s="11"/>
      <c r="F3" s="11"/>
      <c r="G3" s="11"/>
      <c r="H3" s="11"/>
      <c r="I3" s="11"/>
      <c r="J3" s="11"/>
    </row>
    <row r="4" spans="1:15" ht="23.25" customHeight="1" x14ac:dyDescent="0.2">
      <c r="A4" s="18"/>
      <c r="B4" s="25"/>
      <c r="C4" s="26"/>
      <c r="D4" s="27"/>
      <c r="E4" s="10"/>
      <c r="F4" s="10"/>
      <c r="G4" s="10"/>
      <c r="H4" s="10"/>
      <c r="I4" s="10"/>
      <c r="J4" s="10"/>
    </row>
    <row r="5" spans="1:15" ht="24" customHeight="1" x14ac:dyDescent="0.2">
      <c r="A5" s="18"/>
      <c r="B5" s="28" t="s">
        <v>7</v>
      </c>
      <c r="D5" s="9" t="s">
        <v>8</v>
      </c>
      <c r="E5" s="9"/>
      <c r="F5" s="9"/>
      <c r="G5" s="9"/>
      <c r="H5" s="29" t="s">
        <v>9</v>
      </c>
      <c r="I5" s="30" t="s">
        <v>10</v>
      </c>
      <c r="J5" s="31"/>
    </row>
    <row r="6" spans="1:15" ht="15.75" customHeight="1" x14ac:dyDescent="0.2">
      <c r="A6" s="18"/>
      <c r="B6" s="32"/>
      <c r="C6" s="33"/>
      <c r="D6" s="8" t="s">
        <v>11</v>
      </c>
      <c r="E6" s="8"/>
      <c r="F6" s="8"/>
      <c r="G6" s="8"/>
      <c r="H6" s="29" t="s">
        <v>12</v>
      </c>
      <c r="I6" s="30" t="s">
        <v>13</v>
      </c>
      <c r="J6" s="31"/>
    </row>
    <row r="7" spans="1:15" ht="15.75" customHeight="1" x14ac:dyDescent="0.2">
      <c r="A7" s="18"/>
      <c r="B7" s="35"/>
      <c r="C7" s="36"/>
      <c r="D7" s="37" t="s">
        <v>14</v>
      </c>
      <c r="E7" s="7" t="s">
        <v>15</v>
      </c>
      <c r="F7" s="7"/>
      <c r="G7" s="7"/>
      <c r="H7" s="38"/>
      <c r="I7" s="39"/>
      <c r="J7" s="40"/>
    </row>
    <row r="8" spans="1:15" ht="25.5" x14ac:dyDescent="0.2">
      <c r="A8" s="18"/>
      <c r="B8" s="28" t="s">
        <v>16</v>
      </c>
      <c r="D8" s="34" t="s">
        <v>17</v>
      </c>
      <c r="H8" s="29" t="s">
        <v>9</v>
      </c>
      <c r="I8" s="30" t="s">
        <v>18</v>
      </c>
      <c r="J8" s="31"/>
    </row>
    <row r="9" spans="1:15" ht="25.5" x14ac:dyDescent="0.2">
      <c r="A9" s="18"/>
      <c r="B9" s="18"/>
      <c r="D9" s="34" t="s">
        <v>19</v>
      </c>
      <c r="H9" s="29" t="s">
        <v>12</v>
      </c>
      <c r="I9" s="30" t="s">
        <v>20</v>
      </c>
      <c r="J9" s="31"/>
    </row>
    <row r="10" spans="1:15" ht="38.25" x14ac:dyDescent="0.2">
      <c r="A10" s="18"/>
      <c r="B10" s="41"/>
      <c r="C10" s="36"/>
      <c r="D10" s="37" t="s">
        <v>21</v>
      </c>
      <c r="E10" s="42" t="s">
        <v>22</v>
      </c>
      <c r="F10" s="38"/>
      <c r="G10" s="43"/>
      <c r="H10" s="43"/>
      <c r="I10" s="44"/>
      <c r="J10" s="40"/>
    </row>
    <row r="11" spans="1:15" ht="24" customHeight="1" x14ac:dyDescent="0.2">
      <c r="A11" s="18"/>
      <c r="B11" s="28" t="s">
        <v>23</v>
      </c>
      <c r="D11" s="6"/>
      <c r="E11" s="6"/>
      <c r="F11" s="6"/>
      <c r="G11" s="6"/>
      <c r="H11" s="29" t="s">
        <v>9</v>
      </c>
      <c r="I11" s="45"/>
      <c r="J11" s="31"/>
    </row>
    <row r="12" spans="1:15" ht="15.75" customHeight="1" x14ac:dyDescent="0.2">
      <c r="A12" s="18"/>
      <c r="B12" s="32"/>
      <c r="C12" s="33"/>
      <c r="D12" s="5"/>
      <c r="E12" s="5"/>
      <c r="F12" s="5"/>
      <c r="G12" s="5"/>
      <c r="H12" s="29" t="s">
        <v>12</v>
      </c>
      <c r="I12" s="45"/>
      <c r="J12" s="31"/>
    </row>
    <row r="13" spans="1:15" ht="15.75" customHeight="1" x14ac:dyDescent="0.2">
      <c r="A13" s="18"/>
      <c r="B13" s="35"/>
      <c r="C13" s="36"/>
      <c r="D13" s="46"/>
      <c r="E13" s="4"/>
      <c r="F13" s="4"/>
      <c r="G13" s="4"/>
      <c r="H13" s="47"/>
      <c r="I13" s="39"/>
      <c r="J13" s="40"/>
    </row>
    <row r="14" spans="1:15" ht="24" customHeight="1" x14ac:dyDescent="0.2">
      <c r="A14" s="18"/>
      <c r="B14" s="48" t="s">
        <v>24</v>
      </c>
      <c r="C14" s="49"/>
      <c r="D14" s="50"/>
      <c r="E14" s="51"/>
      <c r="F14" s="52"/>
      <c r="G14" s="52"/>
      <c r="H14" s="53"/>
      <c r="I14" s="52"/>
      <c r="J14" s="54"/>
    </row>
    <row r="15" spans="1:15" ht="32.25" customHeight="1" x14ac:dyDescent="0.2">
      <c r="A15" s="18"/>
      <c r="B15" s="41" t="s">
        <v>25</v>
      </c>
      <c r="C15" s="55"/>
      <c r="D15" s="56"/>
      <c r="E15" s="3"/>
      <c r="F15" s="3"/>
      <c r="G15" s="2"/>
      <c r="H15" s="2"/>
      <c r="I15" s="1" t="s">
        <v>26</v>
      </c>
      <c r="J15" s="1"/>
    </row>
    <row r="16" spans="1:15" ht="23.25" customHeight="1" x14ac:dyDescent="0.2">
      <c r="A16" s="57" t="s">
        <v>27</v>
      </c>
      <c r="B16" s="58" t="s">
        <v>27</v>
      </c>
      <c r="C16" s="59"/>
      <c r="D16" s="60"/>
      <c r="E16" s="207"/>
      <c r="F16" s="207"/>
      <c r="G16" s="207"/>
      <c r="H16" s="207"/>
      <c r="I16" s="208">
        <f>SUMIF(F61:F85,A16,I61:I85)+SUMIF(F61:F85,"PSU",I61:I85)</f>
        <v>0</v>
      </c>
      <c r="J16" s="208"/>
    </row>
    <row r="17" spans="1:10" ht="23.25" customHeight="1" x14ac:dyDescent="0.2">
      <c r="A17" s="57" t="s">
        <v>28</v>
      </c>
      <c r="B17" s="58" t="s">
        <v>28</v>
      </c>
      <c r="C17" s="59"/>
      <c r="D17" s="60"/>
      <c r="E17" s="207"/>
      <c r="F17" s="207"/>
      <c r="G17" s="207"/>
      <c r="H17" s="207"/>
      <c r="I17" s="208">
        <f>SUMIF(F61:F85,A17,I61:I85)</f>
        <v>0</v>
      </c>
      <c r="J17" s="208"/>
    </row>
    <row r="18" spans="1:10" ht="23.25" customHeight="1" x14ac:dyDescent="0.2">
      <c r="A18" s="57" t="s">
        <v>29</v>
      </c>
      <c r="B18" s="58" t="s">
        <v>29</v>
      </c>
      <c r="C18" s="59"/>
      <c r="D18" s="60"/>
      <c r="E18" s="207"/>
      <c r="F18" s="207"/>
      <c r="G18" s="207"/>
      <c r="H18" s="207"/>
      <c r="I18" s="208">
        <f>SUMIF(F61:F85,A18,I61:I85)</f>
        <v>0</v>
      </c>
      <c r="J18" s="208"/>
    </row>
    <row r="19" spans="1:10" ht="23.25" customHeight="1" x14ac:dyDescent="0.2">
      <c r="A19" s="57" t="s">
        <v>30</v>
      </c>
      <c r="B19" s="58" t="s">
        <v>31</v>
      </c>
      <c r="C19" s="59"/>
      <c r="D19" s="60"/>
      <c r="E19" s="207"/>
      <c r="F19" s="207"/>
      <c r="G19" s="207"/>
      <c r="H19" s="207"/>
      <c r="I19" s="208">
        <f>SUMIF(F61:F85,A19,I61:I85)</f>
        <v>0</v>
      </c>
      <c r="J19" s="208"/>
    </row>
    <row r="20" spans="1:10" ht="23.25" customHeight="1" x14ac:dyDescent="0.2">
      <c r="A20" s="57" t="s">
        <v>32</v>
      </c>
      <c r="B20" s="58" t="s">
        <v>33</v>
      </c>
      <c r="C20" s="59"/>
      <c r="D20" s="60"/>
      <c r="E20" s="207"/>
      <c r="F20" s="207"/>
      <c r="G20" s="207"/>
      <c r="H20" s="207"/>
      <c r="I20" s="208">
        <f>SUMIF(F61:F85,A20,I61:I85)</f>
        <v>0</v>
      </c>
      <c r="J20" s="208"/>
    </row>
    <row r="21" spans="1:10" ht="23.25" customHeight="1" x14ac:dyDescent="0.2">
      <c r="A21" s="18"/>
      <c r="B21" s="61" t="s">
        <v>26</v>
      </c>
      <c r="C21" s="62"/>
      <c r="D21" s="63"/>
      <c r="E21" s="209"/>
      <c r="F21" s="209"/>
      <c r="G21" s="209"/>
      <c r="H21" s="209"/>
      <c r="I21" s="210">
        <f>SUM(I16:J20)</f>
        <v>0</v>
      </c>
      <c r="J21" s="210"/>
    </row>
    <row r="22" spans="1:10" ht="33" customHeight="1" x14ac:dyDescent="0.2">
      <c r="A22" s="18"/>
      <c r="B22" s="64" t="s">
        <v>34</v>
      </c>
      <c r="C22" s="59"/>
      <c r="D22" s="60"/>
      <c r="E22" s="65"/>
      <c r="F22" s="66"/>
      <c r="G22" s="67"/>
      <c r="H22" s="67"/>
      <c r="I22" s="67"/>
      <c r="J22" s="68"/>
    </row>
    <row r="23" spans="1:10" ht="23.25" customHeight="1" x14ac:dyDescent="0.2">
      <c r="A23" s="18">
        <f>ZakladDPHSni*SazbaDPH1/100</f>
        <v>0</v>
      </c>
      <c r="B23" s="58" t="s">
        <v>35</v>
      </c>
      <c r="C23" s="59"/>
      <c r="D23" s="60"/>
      <c r="E23" s="69">
        <v>15</v>
      </c>
      <c r="F23" s="66" t="s">
        <v>36</v>
      </c>
      <c r="G23" s="211">
        <f>ZakladDPHSniVypocet</f>
        <v>0</v>
      </c>
      <c r="H23" s="211"/>
      <c r="I23" s="211"/>
      <c r="J23" s="68" t="str">
        <f t="shared" ref="J23:J28" si="0">Mena</f>
        <v>CZK</v>
      </c>
    </row>
    <row r="24" spans="1:10" ht="23.25" customHeight="1" x14ac:dyDescent="0.2">
      <c r="A24" s="18">
        <f>(A23-INT(A23))*100</f>
        <v>0</v>
      </c>
      <c r="B24" s="58" t="s">
        <v>37</v>
      </c>
      <c r="C24" s="59"/>
      <c r="D24" s="60"/>
      <c r="E24" s="69">
        <f>SazbaDPH1</f>
        <v>15</v>
      </c>
      <c r="F24" s="66" t="s">
        <v>36</v>
      </c>
      <c r="G24" s="212">
        <f>A23</f>
        <v>0</v>
      </c>
      <c r="H24" s="212"/>
      <c r="I24" s="212"/>
      <c r="J24" s="68" t="str">
        <f t="shared" si="0"/>
        <v>CZK</v>
      </c>
    </row>
    <row r="25" spans="1:10" ht="23.25" customHeight="1" x14ac:dyDescent="0.2">
      <c r="A25" s="18">
        <f>ZakladDPHZakl*SazbaDPH2/100</f>
        <v>0</v>
      </c>
      <c r="B25" s="58" t="s">
        <v>38</v>
      </c>
      <c r="C25" s="59"/>
      <c r="D25" s="60"/>
      <c r="E25" s="69">
        <v>21</v>
      </c>
      <c r="F25" s="66" t="s">
        <v>36</v>
      </c>
      <c r="G25" s="211">
        <f>ZakladDPHZaklVypocet</f>
        <v>0</v>
      </c>
      <c r="H25" s="211"/>
      <c r="I25" s="211"/>
      <c r="J25" s="68" t="str">
        <f t="shared" si="0"/>
        <v>CZK</v>
      </c>
    </row>
    <row r="26" spans="1:10" ht="23.25" customHeight="1" x14ac:dyDescent="0.2">
      <c r="A26" s="18">
        <f>(A25-INT(A25))*100</f>
        <v>0</v>
      </c>
      <c r="B26" s="70" t="s">
        <v>39</v>
      </c>
      <c r="C26" s="71"/>
      <c r="D26" s="56"/>
      <c r="E26" s="72">
        <f>SazbaDPH2</f>
        <v>21</v>
      </c>
      <c r="F26" s="73" t="s">
        <v>36</v>
      </c>
      <c r="G26" s="213">
        <f>A25</f>
        <v>0</v>
      </c>
      <c r="H26" s="213"/>
      <c r="I26" s="213"/>
      <c r="J26" s="74" t="str">
        <f t="shared" si="0"/>
        <v>CZK</v>
      </c>
    </row>
    <row r="27" spans="1:10" ht="23.25" customHeight="1" x14ac:dyDescent="0.2">
      <c r="A27" s="18">
        <f>ZakladDPHSni+DPHSni+ZakladDPHZakl+DPHZakl</f>
        <v>0</v>
      </c>
      <c r="B27" s="28" t="s">
        <v>40</v>
      </c>
      <c r="C27" s="75"/>
      <c r="D27" s="76"/>
      <c r="E27" s="75"/>
      <c r="F27" s="77"/>
      <c r="G27" s="214">
        <f>CenaCelkem-(ZakladDPHSni+DPHSni+ZakladDPHZakl+DPHZakl)</f>
        <v>0</v>
      </c>
      <c r="H27" s="214"/>
      <c r="I27" s="214"/>
      <c r="J27" s="78" t="str">
        <f t="shared" si="0"/>
        <v>CZK</v>
      </c>
    </row>
    <row r="28" spans="1:10" ht="27.75" hidden="1" customHeight="1" x14ac:dyDescent="0.2">
      <c r="A28" s="18"/>
      <c r="B28" s="79" t="s">
        <v>41</v>
      </c>
      <c r="C28" s="80"/>
      <c r="D28" s="80"/>
      <c r="E28" s="81"/>
      <c r="F28" s="82"/>
      <c r="G28" s="215">
        <f>ZakladDPHSniVypocet+ZakladDPHZaklVypocet</f>
        <v>0</v>
      </c>
      <c r="H28" s="215"/>
      <c r="I28" s="215"/>
      <c r="J28" s="83" t="str">
        <f t="shared" si="0"/>
        <v>CZK</v>
      </c>
    </row>
    <row r="29" spans="1:10" ht="27.75" customHeight="1" x14ac:dyDescent="0.2">
      <c r="A29" s="18">
        <f>(A27-INT(A27))*100</f>
        <v>0</v>
      </c>
      <c r="B29" s="79" t="s">
        <v>42</v>
      </c>
      <c r="C29" s="84"/>
      <c r="D29" s="84"/>
      <c r="E29" s="84"/>
      <c r="F29" s="85"/>
      <c r="G29" s="216">
        <f>A27</f>
        <v>0</v>
      </c>
      <c r="H29" s="216"/>
      <c r="I29" s="216"/>
      <c r="J29" s="86" t="s">
        <v>43</v>
      </c>
    </row>
    <row r="30" spans="1:10" ht="12.75" customHeight="1" x14ac:dyDescent="0.2">
      <c r="A30" s="18"/>
      <c r="B30" s="18"/>
      <c r="J30" s="87"/>
    </row>
    <row r="31" spans="1:10" ht="30" customHeight="1" x14ac:dyDescent="0.2">
      <c r="A31" s="18"/>
      <c r="B31" s="18"/>
      <c r="J31" s="87"/>
    </row>
    <row r="32" spans="1:10" ht="18.75" customHeight="1" x14ac:dyDescent="0.2">
      <c r="A32" s="18"/>
      <c r="B32" s="88"/>
      <c r="C32" s="89" t="s">
        <v>44</v>
      </c>
      <c r="D32" s="90"/>
      <c r="E32" s="90"/>
      <c r="F32" s="91" t="s">
        <v>45</v>
      </c>
      <c r="G32" s="92"/>
      <c r="H32" s="93"/>
      <c r="I32" s="92"/>
      <c r="J32" s="87"/>
    </row>
    <row r="33" spans="1:10" ht="47.25" customHeight="1" x14ac:dyDescent="0.2">
      <c r="A33" s="18"/>
      <c r="B33" s="18"/>
      <c r="J33" s="87"/>
    </row>
    <row r="34" spans="1:10" s="15" customFormat="1" ht="18.75" customHeight="1" x14ac:dyDescent="0.2">
      <c r="A34" s="94"/>
      <c r="B34" s="94"/>
      <c r="C34" s="95"/>
      <c r="D34" s="217"/>
      <c r="E34" s="217"/>
      <c r="G34" s="218"/>
      <c r="H34" s="218"/>
      <c r="I34" s="218"/>
      <c r="J34" s="96"/>
    </row>
    <row r="35" spans="1:10" ht="12.75" customHeight="1" x14ac:dyDescent="0.2">
      <c r="A35" s="18"/>
      <c r="B35" s="18"/>
      <c r="D35" s="219" t="s">
        <v>46</v>
      </c>
      <c r="E35" s="219"/>
      <c r="H35" s="97" t="s">
        <v>47</v>
      </c>
      <c r="J35" s="87"/>
    </row>
    <row r="36" spans="1:10" ht="13.5" customHeight="1" x14ac:dyDescent="0.2">
      <c r="A36" s="98"/>
      <c r="B36" s="98"/>
      <c r="C36" s="99"/>
      <c r="D36" s="99"/>
      <c r="E36" s="99"/>
      <c r="F36" s="100"/>
      <c r="G36" s="100"/>
      <c r="H36" s="100"/>
      <c r="I36" s="100"/>
      <c r="J36" s="101"/>
    </row>
    <row r="37" spans="1:10" ht="27" customHeight="1" x14ac:dyDescent="0.2">
      <c r="B37" s="102" t="s">
        <v>48</v>
      </c>
      <c r="C37" s="103"/>
      <c r="D37" s="103"/>
      <c r="E37" s="103"/>
      <c r="F37" s="104"/>
      <c r="G37" s="104"/>
      <c r="H37" s="104"/>
      <c r="I37" s="104"/>
      <c r="J37" s="105"/>
    </row>
    <row r="38" spans="1:10" ht="25.5" customHeight="1" x14ac:dyDescent="0.2">
      <c r="A38" s="106" t="s">
        <v>49</v>
      </c>
      <c r="B38" s="107" t="s">
        <v>50</v>
      </c>
      <c r="C38" s="108" t="s">
        <v>51</v>
      </c>
      <c r="D38" s="108"/>
      <c r="E38" s="108"/>
      <c r="F38" s="109" t="str">
        <f>B23</f>
        <v>Základ pro sníženou DPH</v>
      </c>
      <c r="G38" s="109" t="str">
        <f>B25</f>
        <v>Základ pro základní DPH</v>
      </c>
      <c r="H38" s="110" t="s">
        <v>52</v>
      </c>
      <c r="I38" s="110" t="s">
        <v>53</v>
      </c>
      <c r="J38" s="111" t="s">
        <v>36</v>
      </c>
    </row>
    <row r="39" spans="1:10" ht="25.5" hidden="1" customHeight="1" x14ac:dyDescent="0.2">
      <c r="A39" s="106">
        <v>1</v>
      </c>
      <c r="B39" s="112" t="s">
        <v>54</v>
      </c>
      <c r="C39" s="220"/>
      <c r="D39" s="220"/>
      <c r="E39" s="220"/>
      <c r="F39" s="113">
        <f>'SO01 - 13, 14 1.01 Pol'!AE197+'SO01 - 13, 14 1.02 Pol'!AE327+'SO01 - 13, 14 1.03 Pol'!AE26+'SO01 - 13, 14 1.04 Pol'!AE88+'SO01 - 13, 14 VON Pol'!AE31</f>
        <v>0</v>
      </c>
      <c r="G39" s="114">
        <f>'SO01 - 13, 14 1.01 Pol'!AF197+'SO01 - 13, 14 1.02 Pol'!AF327+'SO01 - 13, 14 1.03 Pol'!AF26+'SO01 - 13, 14 1.04 Pol'!AF88+'SO01 - 13, 14 VON Pol'!AF31</f>
        <v>0</v>
      </c>
      <c r="H39" s="115">
        <f t="shared" ref="H39:H45" si="1">(F39*SazbaDPH1/100)+(G39*SazbaDPH2/100)</f>
        <v>0</v>
      </c>
      <c r="I39" s="115">
        <f t="shared" ref="I39:I45" si="2">F39+G39+H39</f>
        <v>0</v>
      </c>
      <c r="J39" s="116" t="str">
        <f t="shared" ref="J39:J45" si="3">IF(_xlfn.SINGLE(CenaCelkemVypocet)=0,"",I39/_xlfn.SINGLE(CenaCelkemVypocet)*100)</f>
        <v/>
      </c>
    </row>
    <row r="40" spans="1:10" ht="25.5" customHeight="1" x14ac:dyDescent="0.2">
      <c r="A40" s="106">
        <v>2</v>
      </c>
      <c r="B40" s="117" t="s">
        <v>55</v>
      </c>
      <c r="C40" s="221" t="s">
        <v>56</v>
      </c>
      <c r="D40" s="221"/>
      <c r="E40" s="221"/>
      <c r="F40" s="118">
        <f>'SO01 - 13, 14 1.01 Pol'!AE197+'SO01 - 13, 14 1.02 Pol'!AE327+'SO01 - 13, 14 1.03 Pol'!AE26+'SO01 - 13, 14 1.04 Pol'!AE88+'SO01 - 13, 14 VON Pol'!AE31</f>
        <v>0</v>
      </c>
      <c r="G40" s="119">
        <f>'SO01 - 13, 14 1.01 Pol'!AF197+'SO01 - 13, 14 1.02 Pol'!AF327+'SO01 - 13, 14 1.03 Pol'!AF26+'SO01 - 13, 14 1.04 Pol'!AF88+'SO01 - 13, 14 VON Pol'!AF31</f>
        <v>0</v>
      </c>
      <c r="H40" s="119">
        <f t="shared" si="1"/>
        <v>0</v>
      </c>
      <c r="I40" s="119">
        <f t="shared" si="2"/>
        <v>0</v>
      </c>
      <c r="J40" s="120" t="str">
        <f t="shared" si="3"/>
        <v/>
      </c>
    </row>
    <row r="41" spans="1:10" ht="25.5" customHeight="1" x14ac:dyDescent="0.2">
      <c r="A41" s="106">
        <v>3</v>
      </c>
      <c r="B41" s="121" t="s">
        <v>57</v>
      </c>
      <c r="C41" s="220" t="s">
        <v>58</v>
      </c>
      <c r="D41" s="220"/>
      <c r="E41" s="220"/>
      <c r="F41" s="122">
        <f>'SO01 - 13, 14 1.01 Pol'!AE197</f>
        <v>0</v>
      </c>
      <c r="G41" s="115">
        <f>'SO01 - 13, 14 1.01 Pol'!AF197</f>
        <v>0</v>
      </c>
      <c r="H41" s="115">
        <f t="shared" si="1"/>
        <v>0</v>
      </c>
      <c r="I41" s="115">
        <f t="shared" si="2"/>
        <v>0</v>
      </c>
      <c r="J41" s="116" t="str">
        <f t="shared" si="3"/>
        <v/>
      </c>
    </row>
    <row r="42" spans="1:10" ht="25.5" customHeight="1" x14ac:dyDescent="0.2">
      <c r="A42" s="106">
        <v>3</v>
      </c>
      <c r="B42" s="121" t="s">
        <v>59</v>
      </c>
      <c r="C42" s="220" t="s">
        <v>60</v>
      </c>
      <c r="D42" s="220"/>
      <c r="E42" s="220"/>
      <c r="F42" s="122">
        <f>'SO01 - 13, 14 1.02 Pol'!AE327</f>
        <v>0</v>
      </c>
      <c r="G42" s="115">
        <f>'SO01 - 13, 14 1.02 Pol'!AF327</f>
        <v>0</v>
      </c>
      <c r="H42" s="115">
        <f t="shared" si="1"/>
        <v>0</v>
      </c>
      <c r="I42" s="115">
        <f t="shared" si="2"/>
        <v>0</v>
      </c>
      <c r="J42" s="116" t="str">
        <f t="shared" si="3"/>
        <v/>
      </c>
    </row>
    <row r="43" spans="1:10" ht="25.5" customHeight="1" x14ac:dyDescent="0.2">
      <c r="A43" s="106">
        <v>3</v>
      </c>
      <c r="B43" s="121" t="s">
        <v>61</v>
      </c>
      <c r="C43" s="220" t="s">
        <v>62</v>
      </c>
      <c r="D43" s="220"/>
      <c r="E43" s="220"/>
      <c r="F43" s="122">
        <f>'SO01 - 13, 14 1.03 Pol'!AE26</f>
        <v>0</v>
      </c>
      <c r="G43" s="115">
        <f>'SO01 - 13, 14 1.03 Pol'!AF26</f>
        <v>0</v>
      </c>
      <c r="H43" s="115">
        <f t="shared" si="1"/>
        <v>0</v>
      </c>
      <c r="I43" s="115">
        <f t="shared" si="2"/>
        <v>0</v>
      </c>
      <c r="J43" s="116" t="str">
        <f t="shared" si="3"/>
        <v/>
      </c>
    </row>
    <row r="44" spans="1:10" ht="25.5" customHeight="1" x14ac:dyDescent="0.2">
      <c r="A44" s="106">
        <v>3</v>
      </c>
      <c r="B44" s="121" t="s">
        <v>63</v>
      </c>
      <c r="C44" s="220" t="s">
        <v>64</v>
      </c>
      <c r="D44" s="220"/>
      <c r="E44" s="220"/>
      <c r="F44" s="122">
        <f>'SO01 - 13, 14 1.04 Pol'!AE88</f>
        <v>0</v>
      </c>
      <c r="G44" s="115">
        <f>'SO01 - 13, 14 1.04 Pol'!AF88</f>
        <v>0</v>
      </c>
      <c r="H44" s="115">
        <f t="shared" si="1"/>
        <v>0</v>
      </c>
      <c r="I44" s="115">
        <f t="shared" si="2"/>
        <v>0</v>
      </c>
      <c r="J44" s="116" t="str">
        <f t="shared" si="3"/>
        <v/>
      </c>
    </row>
    <row r="45" spans="1:10" ht="25.5" customHeight="1" x14ac:dyDescent="0.2">
      <c r="A45" s="106">
        <v>3</v>
      </c>
      <c r="B45" s="121" t="s">
        <v>65</v>
      </c>
      <c r="C45" s="220" t="s">
        <v>66</v>
      </c>
      <c r="D45" s="220"/>
      <c r="E45" s="220"/>
      <c r="F45" s="122">
        <f>'SO01 - 13, 14 VON Pol'!AE31</f>
        <v>0</v>
      </c>
      <c r="G45" s="115">
        <f>'SO01 - 13, 14 VON Pol'!AF31</f>
        <v>0</v>
      </c>
      <c r="H45" s="115">
        <f t="shared" si="1"/>
        <v>0</v>
      </c>
      <c r="I45" s="115">
        <f t="shared" si="2"/>
        <v>0</v>
      </c>
      <c r="J45" s="116" t="str">
        <f t="shared" si="3"/>
        <v/>
      </c>
    </row>
    <row r="46" spans="1:10" ht="25.5" customHeight="1" x14ac:dyDescent="0.2">
      <c r="A46" s="106"/>
      <c r="B46" s="222" t="s">
        <v>67</v>
      </c>
      <c r="C46" s="222"/>
      <c r="D46" s="222"/>
      <c r="E46" s="222"/>
      <c r="F46" s="123">
        <f>SUMIF(A39:A45,"=1",F39:F45)</f>
        <v>0</v>
      </c>
      <c r="G46" s="124">
        <f>SUMIF(A39:A45,"=1",G39:G45)</f>
        <v>0</v>
      </c>
      <c r="H46" s="124">
        <f>SUMIF(A39:A45,"=1",H39:H45)</f>
        <v>0</v>
      </c>
      <c r="I46" s="124">
        <f>SUMIF(A39:A45,"=1",I39:I45)</f>
        <v>0</v>
      </c>
      <c r="J46" s="125">
        <f>SUMIF(A39:A45,"=1",J39:J45)</f>
        <v>0</v>
      </c>
    </row>
    <row r="48" spans="1:10" x14ac:dyDescent="0.2">
      <c r="A48" t="s">
        <v>68</v>
      </c>
      <c r="B48" t="s">
        <v>69</v>
      </c>
    </row>
    <row r="49" spans="1:52" ht="51" customHeight="1" x14ac:dyDescent="0.2">
      <c r="B49" s="223" t="s">
        <v>70</v>
      </c>
      <c r="C49" s="223"/>
      <c r="D49" s="223"/>
      <c r="E49" s="223"/>
      <c r="F49" s="223"/>
      <c r="G49" s="223"/>
      <c r="H49" s="223"/>
      <c r="I49" s="223"/>
      <c r="J49" s="223"/>
      <c r="AZ49" s="126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customHeight="1" x14ac:dyDescent="0.2">
      <c r="B51" s="223" t="s">
        <v>71</v>
      </c>
      <c r="C51" s="223"/>
      <c r="D51" s="223"/>
      <c r="E51" s="223"/>
      <c r="F51" s="223"/>
      <c r="G51" s="223"/>
      <c r="H51" s="223"/>
      <c r="I51" s="223"/>
      <c r="J51" s="223"/>
      <c r="AZ51" s="126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customHeight="1" x14ac:dyDescent="0.2">
      <c r="B53" s="223" t="s">
        <v>72</v>
      </c>
      <c r="C53" s="223"/>
      <c r="D53" s="223"/>
      <c r="E53" s="223"/>
      <c r="F53" s="223"/>
      <c r="G53" s="223"/>
      <c r="H53" s="223"/>
      <c r="I53" s="223"/>
      <c r="J53" s="223"/>
      <c r="AZ53" s="126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customHeight="1" x14ac:dyDescent="0.2">
      <c r="B55" s="223" t="s">
        <v>73</v>
      </c>
      <c r="C55" s="223"/>
      <c r="D55" s="223"/>
      <c r="E55" s="223"/>
      <c r="F55" s="223"/>
      <c r="G55" s="223"/>
      <c r="H55" s="223"/>
      <c r="I55" s="223"/>
      <c r="J55" s="223"/>
      <c r="AZ55" s="126" t="str">
        <f>B55</f>
        <v>Zhotovitel doplní poskytnuté informace svými vlastními znalostmi a zkušenostmi tak, aby mohl připravit nabídku a je plnou Zhotovitelovou zodpovědností učinit potřebné dotazy, jak to pro tento účel považuje za nutné</v>
      </c>
    </row>
    <row r="58" spans="1:52" ht="15.75" x14ac:dyDescent="0.25">
      <c r="B58" s="127" t="s">
        <v>74</v>
      </c>
    </row>
    <row r="60" spans="1:52" ht="25.5" customHeight="1" x14ac:dyDescent="0.2">
      <c r="A60" s="128"/>
      <c r="B60" s="129" t="s">
        <v>50</v>
      </c>
      <c r="C60" s="129" t="s">
        <v>51</v>
      </c>
      <c r="D60" s="130"/>
      <c r="E60" s="130"/>
      <c r="F60" s="131" t="s">
        <v>75</v>
      </c>
      <c r="G60" s="131"/>
      <c r="H60" s="131"/>
      <c r="I60" s="131" t="s">
        <v>26</v>
      </c>
      <c r="J60" s="131" t="s">
        <v>36</v>
      </c>
    </row>
    <row r="61" spans="1:52" ht="36.75" customHeight="1" x14ac:dyDescent="0.2">
      <c r="A61" s="132"/>
      <c r="B61" s="133" t="s">
        <v>76</v>
      </c>
      <c r="C61" s="224" t="s">
        <v>77</v>
      </c>
      <c r="D61" s="224"/>
      <c r="E61" s="224"/>
      <c r="F61" s="134" t="s">
        <v>27</v>
      </c>
      <c r="G61" s="135"/>
      <c r="H61" s="135"/>
      <c r="I61" s="135">
        <f>'SO01 - 13, 14 1.02 Pol'!G8</f>
        <v>0</v>
      </c>
      <c r="J61" s="136" t="str">
        <f>IF(I86=0,"",I61/I86*100)</f>
        <v/>
      </c>
    </row>
    <row r="62" spans="1:52" ht="36.75" customHeight="1" x14ac:dyDescent="0.2">
      <c r="A62" s="132"/>
      <c r="B62" s="133" t="s">
        <v>78</v>
      </c>
      <c r="C62" s="224" t="s">
        <v>79</v>
      </c>
      <c r="D62" s="224"/>
      <c r="E62" s="224"/>
      <c r="F62" s="134" t="s">
        <v>27</v>
      </c>
      <c r="G62" s="135"/>
      <c r="H62" s="135"/>
      <c r="I62" s="135">
        <f>'SO01 - 13, 14 1.01 Pol'!G8+'SO01 - 13, 14 1.02 Pol'!G17</f>
        <v>0</v>
      </c>
      <c r="J62" s="136" t="str">
        <f>IF(I86=0,"",I62/I86*100)</f>
        <v/>
      </c>
    </row>
    <row r="63" spans="1:52" ht="36.75" customHeight="1" x14ac:dyDescent="0.2">
      <c r="A63" s="132"/>
      <c r="B63" s="133" t="s">
        <v>80</v>
      </c>
      <c r="C63" s="224" t="s">
        <v>81</v>
      </c>
      <c r="D63" s="224"/>
      <c r="E63" s="224"/>
      <c r="F63" s="134" t="s">
        <v>27</v>
      </c>
      <c r="G63" s="135"/>
      <c r="H63" s="135"/>
      <c r="I63" s="135">
        <f>'SO01 - 13, 14 1.02 Pol'!G69</f>
        <v>0</v>
      </c>
      <c r="J63" s="136" t="str">
        <f>IF(I86=0,"",I63/I86*100)</f>
        <v/>
      </c>
    </row>
    <row r="64" spans="1:52" ht="36.75" customHeight="1" x14ac:dyDescent="0.2">
      <c r="A64" s="132"/>
      <c r="B64" s="133" t="s">
        <v>82</v>
      </c>
      <c r="C64" s="224" t="s">
        <v>83</v>
      </c>
      <c r="D64" s="224"/>
      <c r="E64" s="224"/>
      <c r="F64" s="134" t="s">
        <v>27</v>
      </c>
      <c r="G64" s="135"/>
      <c r="H64" s="135"/>
      <c r="I64" s="135">
        <f>'SO01 - 13, 14 1.01 Pol'!G18+'SO01 - 13, 14 1.02 Pol'!G77</f>
        <v>0</v>
      </c>
      <c r="J64" s="136" t="str">
        <f>IF(I86=0,"",I64/I86*100)</f>
        <v/>
      </c>
    </row>
    <row r="65" spans="1:10" ht="36.75" customHeight="1" x14ac:dyDescent="0.2">
      <c r="A65" s="132"/>
      <c r="B65" s="133" t="s">
        <v>84</v>
      </c>
      <c r="C65" s="224" t="s">
        <v>85</v>
      </c>
      <c r="D65" s="224"/>
      <c r="E65" s="224"/>
      <c r="F65" s="134" t="s">
        <v>27</v>
      </c>
      <c r="G65" s="135"/>
      <c r="H65" s="135"/>
      <c r="I65" s="135">
        <f>'SO01 - 13, 14 1.01 Pol'!G22+'SO01 - 13, 14 1.02 Pol'!G81</f>
        <v>0</v>
      </c>
      <c r="J65" s="136" t="str">
        <f>IF(I86=0,"",I65/I86*100)</f>
        <v/>
      </c>
    </row>
    <row r="66" spans="1:10" ht="36.75" customHeight="1" x14ac:dyDescent="0.2">
      <c r="A66" s="132"/>
      <c r="B66" s="133" t="s">
        <v>86</v>
      </c>
      <c r="C66" s="224" t="s">
        <v>87</v>
      </c>
      <c r="D66" s="224"/>
      <c r="E66" s="224"/>
      <c r="F66" s="134" t="s">
        <v>27</v>
      </c>
      <c r="G66" s="135"/>
      <c r="H66" s="135"/>
      <c r="I66" s="135">
        <f>'SO01 - 13, 14 1.01 Pol'!G28+'SO01 - 13, 14 1.02 Pol'!G87</f>
        <v>0</v>
      </c>
      <c r="J66" s="136" t="str">
        <f>IF(I86=0,"",I66/I86*100)</f>
        <v/>
      </c>
    </row>
    <row r="67" spans="1:10" ht="36.75" customHeight="1" x14ac:dyDescent="0.2">
      <c r="A67" s="132"/>
      <c r="B67" s="133" t="s">
        <v>88</v>
      </c>
      <c r="C67" s="224" t="s">
        <v>89</v>
      </c>
      <c r="D67" s="224"/>
      <c r="E67" s="224"/>
      <c r="F67" s="134" t="s">
        <v>27</v>
      </c>
      <c r="G67" s="135"/>
      <c r="H67" s="135"/>
      <c r="I67" s="135">
        <f>'SO01 - 13, 14 1.01 Pol'!G44</f>
        <v>0</v>
      </c>
      <c r="J67" s="136" t="str">
        <f>IF(I86=0,"",I67/I86*100)</f>
        <v/>
      </c>
    </row>
    <row r="68" spans="1:10" ht="36.75" customHeight="1" x14ac:dyDescent="0.2">
      <c r="A68" s="132"/>
      <c r="B68" s="133" t="s">
        <v>90</v>
      </c>
      <c r="C68" s="224" t="s">
        <v>91</v>
      </c>
      <c r="D68" s="224"/>
      <c r="E68" s="224"/>
      <c r="F68" s="134" t="s">
        <v>27</v>
      </c>
      <c r="G68" s="135"/>
      <c r="H68" s="135"/>
      <c r="I68" s="135">
        <f>'SO01 - 13, 14 1.01 Pol'!G94+'SO01 - 13, 14 1.02 Pol'!G94</f>
        <v>0</v>
      </c>
      <c r="J68" s="136" t="str">
        <f>IF(I86=0,"",I68/I86*100)</f>
        <v/>
      </c>
    </row>
    <row r="69" spans="1:10" ht="36.75" customHeight="1" x14ac:dyDescent="0.2">
      <c r="A69" s="132"/>
      <c r="B69" s="133" t="s">
        <v>92</v>
      </c>
      <c r="C69" s="224" t="s">
        <v>93</v>
      </c>
      <c r="D69" s="224"/>
      <c r="E69" s="224"/>
      <c r="F69" s="134" t="s">
        <v>28</v>
      </c>
      <c r="G69" s="135"/>
      <c r="H69" s="135"/>
      <c r="I69" s="135">
        <f>'SO01 - 13, 14 1.01 Pol'!G96+'SO01 - 13, 14 1.02 Pol'!G96</f>
        <v>0</v>
      </c>
      <c r="J69" s="136" t="str">
        <f>IF(I86=0,"",I69/I86*100)</f>
        <v/>
      </c>
    </row>
    <row r="70" spans="1:10" ht="36.75" customHeight="1" x14ac:dyDescent="0.2">
      <c r="A70" s="132"/>
      <c r="B70" s="133" t="s">
        <v>94</v>
      </c>
      <c r="C70" s="224" t="s">
        <v>95</v>
      </c>
      <c r="D70" s="224"/>
      <c r="E70" s="224"/>
      <c r="F70" s="134" t="s">
        <v>28</v>
      </c>
      <c r="G70" s="135"/>
      <c r="H70" s="135"/>
      <c r="I70" s="135">
        <f>'SO01 - 13, 14 1.01 Pol'!G103</f>
        <v>0</v>
      </c>
      <c r="J70" s="136" t="str">
        <f>IF(I86=0,"",I70/I86*100)</f>
        <v/>
      </c>
    </row>
    <row r="71" spans="1:10" ht="36.75" customHeight="1" x14ac:dyDescent="0.2">
      <c r="A71" s="132"/>
      <c r="B71" s="133" t="s">
        <v>96</v>
      </c>
      <c r="C71" s="224" t="s">
        <v>97</v>
      </c>
      <c r="D71" s="224"/>
      <c r="E71" s="224"/>
      <c r="F71" s="134" t="s">
        <v>28</v>
      </c>
      <c r="G71" s="135"/>
      <c r="H71" s="135"/>
      <c r="I71" s="135">
        <f>'SO01 - 13, 14 1.01 Pol'!G127+'SO01 - 13, 14 1.02 Pol'!G101</f>
        <v>0</v>
      </c>
      <c r="J71" s="136" t="str">
        <f>IF(I86=0,"",I71/I86*100)</f>
        <v/>
      </c>
    </row>
    <row r="72" spans="1:10" ht="36.75" customHeight="1" x14ac:dyDescent="0.2">
      <c r="A72" s="132"/>
      <c r="B72" s="133" t="s">
        <v>98</v>
      </c>
      <c r="C72" s="224" t="s">
        <v>99</v>
      </c>
      <c r="D72" s="224"/>
      <c r="E72" s="224"/>
      <c r="F72" s="134" t="s">
        <v>28</v>
      </c>
      <c r="G72" s="135"/>
      <c r="H72" s="135"/>
      <c r="I72" s="135">
        <f>'SO01 - 13, 14 1.03 Pol'!G8</f>
        <v>0</v>
      </c>
      <c r="J72" s="136" t="str">
        <f>IF(I86=0,"",I72/I86*100)</f>
        <v/>
      </c>
    </row>
    <row r="73" spans="1:10" ht="36.75" customHeight="1" x14ac:dyDescent="0.2">
      <c r="A73" s="132"/>
      <c r="B73" s="133" t="s">
        <v>100</v>
      </c>
      <c r="C73" s="224" t="s">
        <v>101</v>
      </c>
      <c r="D73" s="224"/>
      <c r="E73" s="224"/>
      <c r="F73" s="134" t="s">
        <v>28</v>
      </c>
      <c r="G73" s="135"/>
      <c r="H73" s="135"/>
      <c r="I73" s="135">
        <f>'SO01 - 13, 14 1.02 Pol'!G128+'SO01 - 13, 14 1.03 Pol'!G17</f>
        <v>0</v>
      </c>
      <c r="J73" s="136" t="str">
        <f>IF(I86=0,"",I73/I86*100)</f>
        <v/>
      </c>
    </row>
    <row r="74" spans="1:10" ht="36.75" customHeight="1" x14ac:dyDescent="0.2">
      <c r="A74" s="132"/>
      <c r="B74" s="133" t="s">
        <v>102</v>
      </c>
      <c r="C74" s="224" t="s">
        <v>103</v>
      </c>
      <c r="D74" s="224"/>
      <c r="E74" s="224"/>
      <c r="F74" s="134" t="s">
        <v>28</v>
      </c>
      <c r="G74" s="135"/>
      <c r="H74" s="135"/>
      <c r="I74" s="135">
        <f>'SO01 - 13, 14 1.01 Pol'!G134</f>
        <v>0</v>
      </c>
      <c r="J74" s="136" t="str">
        <f>IF(I86=0,"",I74/I86*100)</f>
        <v/>
      </c>
    </row>
    <row r="75" spans="1:10" ht="36.75" customHeight="1" x14ac:dyDescent="0.2">
      <c r="A75" s="132"/>
      <c r="B75" s="133" t="s">
        <v>104</v>
      </c>
      <c r="C75" s="224" t="s">
        <v>105</v>
      </c>
      <c r="D75" s="224"/>
      <c r="E75" s="224"/>
      <c r="F75" s="134" t="s">
        <v>28</v>
      </c>
      <c r="G75" s="135"/>
      <c r="H75" s="135"/>
      <c r="I75" s="135">
        <f>'SO01 - 13, 14 1.01 Pol'!G141+'SO01 - 13, 14 1.02 Pol'!G139</f>
        <v>0</v>
      </c>
      <c r="J75" s="136" t="str">
        <f>IF(I86=0,"",I75/I86*100)</f>
        <v/>
      </c>
    </row>
    <row r="76" spans="1:10" ht="36.75" customHeight="1" x14ac:dyDescent="0.2">
      <c r="A76" s="132"/>
      <c r="B76" s="133" t="s">
        <v>106</v>
      </c>
      <c r="C76" s="224" t="s">
        <v>107</v>
      </c>
      <c r="D76" s="224"/>
      <c r="E76" s="224"/>
      <c r="F76" s="134" t="s">
        <v>28</v>
      </c>
      <c r="G76" s="135"/>
      <c r="H76" s="135"/>
      <c r="I76" s="135">
        <f>'SO01 - 13, 14 1.02 Pol'!G192</f>
        <v>0</v>
      </c>
      <c r="J76" s="136" t="str">
        <f>IF(I86=0,"",I76/I86*100)</f>
        <v/>
      </c>
    </row>
    <row r="77" spans="1:10" ht="36.75" customHeight="1" x14ac:dyDescent="0.2">
      <c r="A77" s="132"/>
      <c r="B77" s="133" t="s">
        <v>108</v>
      </c>
      <c r="C77" s="224" t="s">
        <v>109</v>
      </c>
      <c r="D77" s="224"/>
      <c r="E77" s="224"/>
      <c r="F77" s="134" t="s">
        <v>28</v>
      </c>
      <c r="G77" s="135"/>
      <c r="H77" s="135"/>
      <c r="I77" s="135">
        <f>'SO01 - 13, 14 1.01 Pol'!G154+'SO01 - 13, 14 1.02 Pol'!G229</f>
        <v>0</v>
      </c>
      <c r="J77" s="136" t="str">
        <f>IF(I86=0,"",I77/I86*100)</f>
        <v/>
      </c>
    </row>
    <row r="78" spans="1:10" ht="36.75" customHeight="1" x14ac:dyDescent="0.2">
      <c r="A78" s="132"/>
      <c r="B78" s="133" t="s">
        <v>110</v>
      </c>
      <c r="C78" s="224" t="s">
        <v>111</v>
      </c>
      <c r="D78" s="224"/>
      <c r="E78" s="224"/>
      <c r="F78" s="134" t="s">
        <v>28</v>
      </c>
      <c r="G78" s="135"/>
      <c r="H78" s="135"/>
      <c r="I78" s="135">
        <f>'SO01 - 13, 14 1.02 Pol'!G321</f>
        <v>0</v>
      </c>
      <c r="J78" s="136" t="str">
        <f>IF(I86=0,"",I78/I86*100)</f>
        <v/>
      </c>
    </row>
    <row r="79" spans="1:10" ht="36.75" customHeight="1" x14ac:dyDescent="0.2">
      <c r="A79" s="132"/>
      <c r="B79" s="133" t="s">
        <v>110</v>
      </c>
      <c r="C79" s="224" t="s">
        <v>112</v>
      </c>
      <c r="D79" s="224"/>
      <c r="E79" s="224"/>
      <c r="F79" s="134" t="s">
        <v>28</v>
      </c>
      <c r="G79" s="135"/>
      <c r="H79" s="135"/>
      <c r="I79" s="135">
        <f>'SO01 - 13, 14 1.03 Pol'!G20</f>
        <v>0</v>
      </c>
      <c r="J79" s="136" t="str">
        <f>IF(I86=0,"",I79/I86*100)</f>
        <v/>
      </c>
    </row>
    <row r="80" spans="1:10" ht="36.75" customHeight="1" x14ac:dyDescent="0.2">
      <c r="A80" s="132"/>
      <c r="B80" s="133" t="s">
        <v>113</v>
      </c>
      <c r="C80" s="224" t="s">
        <v>114</v>
      </c>
      <c r="D80" s="224"/>
      <c r="E80" s="224"/>
      <c r="F80" s="134" t="s">
        <v>29</v>
      </c>
      <c r="G80" s="135"/>
      <c r="H80" s="135"/>
      <c r="I80" s="135">
        <f>'SO01 - 13, 14 1.04 Pol'!G8</f>
        <v>0</v>
      </c>
      <c r="J80" s="136" t="str">
        <f>IF(I86=0,"",I80/I86*100)</f>
        <v/>
      </c>
    </row>
    <row r="81" spans="1:10" ht="36.75" customHeight="1" x14ac:dyDescent="0.2">
      <c r="A81" s="132"/>
      <c r="B81" s="133" t="s">
        <v>115</v>
      </c>
      <c r="C81" s="224" t="s">
        <v>116</v>
      </c>
      <c r="D81" s="224"/>
      <c r="E81" s="224"/>
      <c r="F81" s="134" t="s">
        <v>29</v>
      </c>
      <c r="G81" s="135"/>
      <c r="H81" s="135"/>
      <c r="I81" s="135">
        <f>'SO01 - 13, 14 1.04 Pol'!G55</f>
        <v>0</v>
      </c>
      <c r="J81" s="136" t="str">
        <f>IF(I86=0,"",I81/I86*100)</f>
        <v/>
      </c>
    </row>
    <row r="82" spans="1:10" ht="36.75" customHeight="1" x14ac:dyDescent="0.2">
      <c r="A82" s="132"/>
      <c r="B82" s="133" t="s">
        <v>117</v>
      </c>
      <c r="C82" s="224" t="s">
        <v>118</v>
      </c>
      <c r="D82" s="224"/>
      <c r="E82" s="224"/>
      <c r="F82" s="134" t="s">
        <v>29</v>
      </c>
      <c r="G82" s="135"/>
      <c r="H82" s="135"/>
      <c r="I82" s="135">
        <f>'SO01 - 13, 14 1.04 Pol'!G74</f>
        <v>0</v>
      </c>
      <c r="J82" s="136" t="str">
        <f>IF(I86=0,"",I82/I86*100)</f>
        <v/>
      </c>
    </row>
    <row r="83" spans="1:10" ht="36.75" customHeight="1" x14ac:dyDescent="0.2">
      <c r="A83" s="132"/>
      <c r="B83" s="133" t="s">
        <v>119</v>
      </c>
      <c r="C83" s="224" t="s">
        <v>120</v>
      </c>
      <c r="D83" s="224"/>
      <c r="E83" s="224"/>
      <c r="F83" s="134" t="s">
        <v>121</v>
      </c>
      <c r="G83" s="135"/>
      <c r="H83" s="135"/>
      <c r="I83" s="135">
        <f>'SO01 - 13, 14 1.01 Pol'!G185</f>
        <v>0</v>
      </c>
      <c r="J83" s="136" t="str">
        <f>IF(I86=0,"",I83/I86*100)</f>
        <v/>
      </c>
    </row>
    <row r="84" spans="1:10" ht="36.75" customHeight="1" x14ac:dyDescent="0.2">
      <c r="A84" s="132"/>
      <c r="B84" s="133" t="s">
        <v>30</v>
      </c>
      <c r="C84" s="224" t="s">
        <v>31</v>
      </c>
      <c r="D84" s="224"/>
      <c r="E84" s="224"/>
      <c r="F84" s="134" t="s">
        <v>30</v>
      </c>
      <c r="G84" s="135"/>
      <c r="H84" s="135"/>
      <c r="I84" s="135">
        <f>'SO01 - 13, 14 VON Pol'!G8</f>
        <v>0</v>
      </c>
      <c r="J84" s="136" t="str">
        <f>IF(I86=0,"",I84/I86*100)</f>
        <v/>
      </c>
    </row>
    <row r="85" spans="1:10" ht="36.75" customHeight="1" x14ac:dyDescent="0.2">
      <c r="A85" s="132"/>
      <c r="B85" s="133" t="s">
        <v>32</v>
      </c>
      <c r="C85" s="224" t="s">
        <v>33</v>
      </c>
      <c r="D85" s="224"/>
      <c r="E85" s="224"/>
      <c r="F85" s="134" t="s">
        <v>32</v>
      </c>
      <c r="G85" s="135"/>
      <c r="H85" s="135"/>
      <c r="I85" s="135">
        <f>'SO01 - 13, 14 VON Pol'!G17</f>
        <v>0</v>
      </c>
      <c r="J85" s="136" t="str">
        <f>IF(I86=0,"",I85/I86*100)</f>
        <v/>
      </c>
    </row>
    <row r="86" spans="1:10" ht="25.5" customHeight="1" x14ac:dyDescent="0.2">
      <c r="A86" s="137"/>
      <c r="B86" s="138" t="s">
        <v>53</v>
      </c>
      <c r="C86" s="139"/>
      <c r="D86" s="140"/>
      <c r="E86" s="140"/>
      <c r="F86" s="141"/>
      <c r="G86" s="142"/>
      <c r="H86" s="142"/>
      <c r="I86" s="142">
        <f>SUM(I61:I85)</f>
        <v>0</v>
      </c>
      <c r="J86" s="143">
        <f>SUM(J61:J85)</f>
        <v>0</v>
      </c>
    </row>
  </sheetData>
  <mergeCells count="78">
    <mergeCell ref="C81:E81"/>
    <mergeCell ref="C82:E82"/>
    <mergeCell ref="C83:E83"/>
    <mergeCell ref="C84:E84"/>
    <mergeCell ref="C85:E85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B46:E46"/>
    <mergeCell ref="B49:J49"/>
    <mergeCell ref="B51:J51"/>
    <mergeCell ref="B53:J53"/>
    <mergeCell ref="B55:J55"/>
    <mergeCell ref="C41:E41"/>
    <mergeCell ref="C42:E42"/>
    <mergeCell ref="C43:E43"/>
    <mergeCell ref="C44:E44"/>
    <mergeCell ref="C45:E45"/>
    <mergeCell ref="D34:E34"/>
    <mergeCell ref="G34:I34"/>
    <mergeCell ref="D35:E35"/>
    <mergeCell ref="C39:E39"/>
    <mergeCell ref="C40:E40"/>
    <mergeCell ref="G25:I25"/>
    <mergeCell ref="G26:I26"/>
    <mergeCell ref="G27:I27"/>
    <mergeCell ref="G28:I28"/>
    <mergeCell ref="G29:I29"/>
    <mergeCell ref="E21:F21"/>
    <mergeCell ref="G21:H21"/>
    <mergeCell ref="I21:J21"/>
    <mergeCell ref="G23:I23"/>
    <mergeCell ref="G24:I24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6:G6"/>
    <mergeCell ref="E7:G7"/>
    <mergeCell ref="D11:G11"/>
    <mergeCell ref="D12:G12"/>
    <mergeCell ref="E13:G13"/>
    <mergeCell ref="B1:J1"/>
    <mergeCell ref="E2:J2"/>
    <mergeCell ref="E3:J3"/>
    <mergeCell ref="E4:J4"/>
    <mergeCell ref="D5:G5"/>
  </mergeCells>
  <pageMargins left="0.39374999999999999" right="0.196527777777778" top="0.59027777777777801" bottom="0.39305555555555599" header="0.51180555555555496" footer="0.196527777777778"/>
  <pageSetup paperSize="9" scale="93" firstPageNumber="0" orientation="portrait" horizontalDpi="300" verticalDpi="300" r:id="rId1"/>
  <headerFooter>
    <oddFooter>&amp;L&amp;9Zpracováno programem BUILDpower S,  © RTS, a.s.&amp;R&amp;9Stránka &amp;P z &amp;N</oddFooter>
  </headerFooter>
  <rowBreaks count="2" manualBreakCount="2">
    <brk id="36" max="16383" man="1"/>
    <brk id="55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66"/>
  </sheetPr>
  <dimension ref="A1:AMK4"/>
  <sheetViews>
    <sheetView view="pageBreakPreview" zoomScaleNormal="100"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44" customWidth="1"/>
    <col min="2" max="2" width="14.42578125" style="144" customWidth="1"/>
    <col min="3" max="3" width="38.28515625" style="145" customWidth="1"/>
    <col min="4" max="4" width="4.5703125" style="144" customWidth="1"/>
    <col min="5" max="5" width="10.5703125" style="144" customWidth="1"/>
    <col min="6" max="6" width="9.85546875" style="144" customWidth="1"/>
    <col min="7" max="7" width="12.7109375" style="144" customWidth="1"/>
    <col min="8" max="1025" width="9.140625" style="144" customWidth="1"/>
  </cols>
  <sheetData>
    <row r="1" spans="1:7" ht="15.75" x14ac:dyDescent="0.2">
      <c r="A1" s="225" t="s">
        <v>122</v>
      </c>
      <c r="B1" s="225"/>
      <c r="C1" s="225"/>
      <c r="D1" s="225"/>
      <c r="E1" s="225"/>
      <c r="F1" s="225"/>
      <c r="G1" s="225"/>
    </row>
    <row r="2" spans="1:7" ht="24.95" customHeight="1" x14ac:dyDescent="0.2">
      <c r="A2" s="146" t="s">
        <v>123</v>
      </c>
      <c r="B2" s="147"/>
      <c r="C2" s="226"/>
      <c r="D2" s="226"/>
      <c r="E2" s="226"/>
      <c r="F2" s="226"/>
      <c r="G2" s="226"/>
    </row>
    <row r="3" spans="1:7" ht="24.95" customHeight="1" x14ac:dyDescent="0.2">
      <c r="A3" s="146" t="s">
        <v>124</v>
      </c>
      <c r="B3" s="147"/>
      <c r="C3" s="226"/>
      <c r="D3" s="226"/>
      <c r="E3" s="226"/>
      <c r="F3" s="226"/>
      <c r="G3" s="226"/>
    </row>
    <row r="4" spans="1:7" ht="24.95" customHeight="1" x14ac:dyDescent="0.2">
      <c r="A4" s="146" t="s">
        <v>125</v>
      </c>
      <c r="B4" s="147"/>
      <c r="C4" s="226"/>
      <c r="D4" s="226"/>
      <c r="E4" s="226"/>
      <c r="F4" s="226"/>
      <c r="G4" s="226"/>
    </row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 r:id="rId1"/>
  <headerFooter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207"/>
  <sheetViews>
    <sheetView view="pageBreakPreview" zoomScaleNormal="100" workbookViewId="0">
      <pane ySplit="7" topLeftCell="A4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48" customWidth="1"/>
    <col min="3" max="3" width="38.28515625" style="14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11.5703125" hidden="1"/>
    <col min="19" max="20" width="8.7109375" customWidth="1"/>
    <col min="21" max="24" width="11.5703125" hidden="1"/>
    <col min="25" max="28" width="8.7109375" customWidth="1"/>
    <col min="29" max="29" width="11.5703125" hidden="1"/>
    <col min="30" max="30" width="8.7109375" customWidth="1"/>
    <col min="31" max="41" width="11.5703125" hidden="1"/>
    <col min="42" max="52" width="8.7109375" customWidth="1"/>
    <col min="53" max="53" width="73.7109375" customWidth="1"/>
    <col min="54" max="1025" width="8.7109375" customWidth="1"/>
  </cols>
  <sheetData>
    <row r="1" spans="1:60" ht="15.75" customHeight="1" x14ac:dyDescent="0.25">
      <c r="A1" s="227" t="s">
        <v>122</v>
      </c>
      <c r="B1" s="227"/>
      <c r="C1" s="227"/>
      <c r="D1" s="227"/>
      <c r="E1" s="227"/>
      <c r="F1" s="227"/>
      <c r="G1" s="227"/>
      <c r="AG1" t="s">
        <v>126</v>
      </c>
    </row>
    <row r="2" spans="1:60" ht="24.95" customHeight="1" x14ac:dyDescent="0.2">
      <c r="A2" s="149" t="s">
        <v>123</v>
      </c>
      <c r="B2" s="147" t="s">
        <v>5</v>
      </c>
      <c r="C2" s="228" t="s">
        <v>6</v>
      </c>
      <c r="D2" s="228"/>
      <c r="E2" s="228"/>
      <c r="F2" s="228"/>
      <c r="G2" s="228"/>
      <c r="AG2" t="s">
        <v>127</v>
      </c>
    </row>
    <row r="3" spans="1:60" ht="24.95" customHeight="1" x14ac:dyDescent="0.2">
      <c r="A3" s="149" t="s">
        <v>124</v>
      </c>
      <c r="B3" s="147" t="s">
        <v>55</v>
      </c>
      <c r="C3" s="228" t="s">
        <v>56</v>
      </c>
      <c r="D3" s="228"/>
      <c r="E3" s="228"/>
      <c r="F3" s="228"/>
      <c r="G3" s="228"/>
      <c r="AC3" s="148" t="s">
        <v>127</v>
      </c>
      <c r="AG3" t="s">
        <v>128</v>
      </c>
    </row>
    <row r="4" spans="1:60" ht="24.95" customHeight="1" x14ac:dyDescent="0.2">
      <c r="A4" s="150" t="s">
        <v>125</v>
      </c>
      <c r="B4" s="151" t="s">
        <v>57</v>
      </c>
      <c r="C4" s="229" t="s">
        <v>58</v>
      </c>
      <c r="D4" s="229"/>
      <c r="E4" s="229"/>
      <c r="F4" s="229"/>
      <c r="G4" s="229"/>
      <c r="AG4" t="s">
        <v>129</v>
      </c>
    </row>
    <row r="5" spans="1:60" x14ac:dyDescent="0.2">
      <c r="D5" s="97"/>
    </row>
    <row r="6" spans="1:60" ht="38.25" x14ac:dyDescent="0.2">
      <c r="A6" s="152" t="s">
        <v>130</v>
      </c>
      <c r="B6" s="153" t="s">
        <v>131</v>
      </c>
      <c r="C6" s="153" t="s">
        <v>132</v>
      </c>
      <c r="D6" s="154" t="s">
        <v>133</v>
      </c>
      <c r="E6" s="152" t="s">
        <v>134</v>
      </c>
      <c r="F6" s="155" t="s">
        <v>135</v>
      </c>
      <c r="G6" s="152" t="s">
        <v>26</v>
      </c>
      <c r="H6" s="156" t="s">
        <v>136</v>
      </c>
      <c r="I6" s="156" t="s">
        <v>137</v>
      </c>
      <c r="J6" s="156" t="s">
        <v>138</v>
      </c>
      <c r="K6" s="156" t="s">
        <v>139</v>
      </c>
      <c r="L6" s="156" t="s">
        <v>140</v>
      </c>
      <c r="M6" s="156" t="s">
        <v>141</v>
      </c>
      <c r="N6" s="156" t="s">
        <v>142</v>
      </c>
      <c r="O6" s="156" t="s">
        <v>143</v>
      </c>
      <c r="P6" s="156" t="s">
        <v>144</v>
      </c>
      <c r="Q6" s="156" t="s">
        <v>145</v>
      </c>
      <c r="R6" s="156" t="s">
        <v>146</v>
      </c>
      <c r="S6" s="156" t="s">
        <v>147</v>
      </c>
      <c r="T6" s="156" t="s">
        <v>148</v>
      </c>
      <c r="U6" s="156" t="s">
        <v>149</v>
      </c>
      <c r="V6" s="156" t="s">
        <v>150</v>
      </c>
      <c r="W6" s="156" t="s">
        <v>151</v>
      </c>
      <c r="X6" s="156" t="s">
        <v>152</v>
      </c>
    </row>
    <row r="7" spans="1:60" hidden="1" x14ac:dyDescent="0.2">
      <c r="A7" s="144"/>
      <c r="B7" s="157"/>
      <c r="C7" s="157"/>
      <c r="D7" s="158"/>
      <c r="E7" s="159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</row>
    <row r="8" spans="1:60" x14ac:dyDescent="0.2">
      <c r="A8" s="161" t="s">
        <v>153</v>
      </c>
      <c r="B8" s="162" t="s">
        <v>78</v>
      </c>
      <c r="C8" s="163" t="s">
        <v>79</v>
      </c>
      <c r="D8" s="164"/>
      <c r="E8" s="165"/>
      <c r="F8" s="166"/>
      <c r="G8" s="166">
        <f>SUMIF(AG9:AG17,"&lt;&gt;NOR",G9:G17)</f>
        <v>0</v>
      </c>
      <c r="H8" s="166"/>
      <c r="I8" s="166">
        <f>SUM(I9:I17)</f>
        <v>0</v>
      </c>
      <c r="J8" s="166"/>
      <c r="K8" s="166">
        <f>SUM(K9:K17)</f>
        <v>0</v>
      </c>
      <c r="L8" s="166"/>
      <c r="M8" s="166">
        <f>SUM(M9:M17)</f>
        <v>0</v>
      </c>
      <c r="N8" s="166"/>
      <c r="O8" s="166">
        <f>SUM(O9:O17)</f>
        <v>0</v>
      </c>
      <c r="P8" s="166"/>
      <c r="Q8" s="166">
        <f>SUM(Q9:Q17)</f>
        <v>0</v>
      </c>
      <c r="R8" s="166"/>
      <c r="S8" s="166"/>
      <c r="T8" s="167"/>
      <c r="U8" s="168"/>
      <c r="V8" s="168">
        <f>SUM(V9:V17)</f>
        <v>2.62</v>
      </c>
      <c r="W8" s="168"/>
      <c r="X8" s="168"/>
      <c r="AG8" t="s">
        <v>154</v>
      </c>
    </row>
    <row r="9" spans="1:60" outlineLevel="1" x14ac:dyDescent="0.2">
      <c r="A9" s="169">
        <v>1</v>
      </c>
      <c r="B9" s="170" t="s">
        <v>155</v>
      </c>
      <c r="C9" s="171" t="s">
        <v>156</v>
      </c>
      <c r="D9" s="172" t="s">
        <v>157</v>
      </c>
      <c r="E9" s="173">
        <v>33.53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4.0000000000000003E-5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158</v>
      </c>
      <c r="T9" s="176" t="s">
        <v>158</v>
      </c>
      <c r="U9" s="177">
        <v>7.8E-2</v>
      </c>
      <c r="V9" s="177">
        <f>ROUND(E9*U9,2)</f>
        <v>2.62</v>
      </c>
      <c r="W9" s="177"/>
      <c r="X9" s="177" t="s">
        <v>159</v>
      </c>
      <c r="Y9" s="178"/>
      <c r="Z9" s="178"/>
      <c r="AA9" s="178"/>
      <c r="AB9" s="178"/>
      <c r="AC9" s="178"/>
      <c r="AD9" s="178"/>
      <c r="AE9" s="178"/>
      <c r="AF9" s="178"/>
      <c r="AG9" s="178" t="s">
        <v>160</v>
      </c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</row>
    <row r="10" spans="1:60" ht="22.5" customHeight="1" outlineLevel="1" x14ac:dyDescent="0.2">
      <c r="A10" s="179"/>
      <c r="B10" s="180"/>
      <c r="C10" s="230" t="s">
        <v>161</v>
      </c>
      <c r="D10" s="230"/>
      <c r="E10" s="230"/>
      <c r="F10" s="230"/>
      <c r="G10" s="230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8"/>
      <c r="Z10" s="178"/>
      <c r="AA10" s="178"/>
      <c r="AB10" s="178"/>
      <c r="AC10" s="178"/>
      <c r="AD10" s="178"/>
      <c r="AE10" s="178"/>
      <c r="AF10" s="178"/>
      <c r="AG10" s="178" t="s">
        <v>162</v>
      </c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81" t="str">
        <f>C10</f>
        <v>fólií Pe 0,05-0,2 mm, které se zřizují před úpravami povrchu, a obalení osazených dveřních zárubní před znečištěním při úpravách povrchu nástřikem plastických maltovin včetně pozdějšího odkrytí</v>
      </c>
      <c r="BB10" s="178"/>
      <c r="BC10" s="178"/>
      <c r="BD10" s="178"/>
      <c r="BE10" s="178"/>
      <c r="BF10" s="178"/>
      <c r="BG10" s="178"/>
      <c r="BH10" s="178"/>
    </row>
    <row r="11" spans="1:60" outlineLevel="1" x14ac:dyDescent="0.2">
      <c r="A11" s="179"/>
      <c r="B11" s="180"/>
      <c r="C11" s="182" t="s">
        <v>163</v>
      </c>
      <c r="D11" s="183"/>
      <c r="E11" s="184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8"/>
      <c r="Z11" s="178"/>
      <c r="AA11" s="178"/>
      <c r="AB11" s="178"/>
      <c r="AC11" s="178"/>
      <c r="AD11" s="178"/>
      <c r="AE11" s="178"/>
      <c r="AF11" s="178"/>
      <c r="AG11" s="178" t="s">
        <v>164</v>
      </c>
      <c r="AH11" s="178">
        <v>0</v>
      </c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</row>
    <row r="12" spans="1:60" outlineLevel="1" x14ac:dyDescent="0.2">
      <c r="A12" s="179"/>
      <c r="B12" s="180"/>
      <c r="C12" s="182" t="s">
        <v>165</v>
      </c>
      <c r="D12" s="183"/>
      <c r="E12" s="184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8"/>
      <c r="Z12" s="178"/>
      <c r="AA12" s="178"/>
      <c r="AB12" s="178"/>
      <c r="AC12" s="178"/>
      <c r="AD12" s="178"/>
      <c r="AE12" s="178"/>
      <c r="AF12" s="178"/>
      <c r="AG12" s="178" t="s">
        <v>164</v>
      </c>
      <c r="AH12" s="178">
        <v>0</v>
      </c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</row>
    <row r="13" spans="1:60" ht="22.5" outlineLevel="1" x14ac:dyDescent="0.2">
      <c r="A13" s="179"/>
      <c r="B13" s="180"/>
      <c r="C13" s="182" t="s">
        <v>166</v>
      </c>
      <c r="D13" s="183"/>
      <c r="E13" s="184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8"/>
      <c r="Z13" s="178"/>
      <c r="AA13" s="178"/>
      <c r="AB13" s="178"/>
      <c r="AC13" s="178"/>
      <c r="AD13" s="178"/>
      <c r="AE13" s="178"/>
      <c r="AF13" s="178"/>
      <c r="AG13" s="178" t="s">
        <v>164</v>
      </c>
      <c r="AH13" s="178">
        <v>0</v>
      </c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8"/>
      <c r="BG13" s="178"/>
      <c r="BH13" s="178"/>
    </row>
    <row r="14" spans="1:60" outlineLevel="1" x14ac:dyDescent="0.2">
      <c r="A14" s="179"/>
      <c r="B14" s="180"/>
      <c r="C14" s="182" t="s">
        <v>167</v>
      </c>
      <c r="D14" s="183"/>
      <c r="E14" s="184">
        <v>20.575800000000001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8"/>
      <c r="Z14" s="178"/>
      <c r="AA14" s="178"/>
      <c r="AB14" s="178"/>
      <c r="AC14" s="178"/>
      <c r="AD14" s="178"/>
      <c r="AE14" s="178"/>
      <c r="AF14" s="178"/>
      <c r="AG14" s="178" t="s">
        <v>164</v>
      </c>
      <c r="AH14" s="178">
        <v>0</v>
      </c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</row>
    <row r="15" spans="1:60" outlineLevel="1" x14ac:dyDescent="0.2">
      <c r="A15" s="179"/>
      <c r="B15" s="180"/>
      <c r="C15" s="182" t="s">
        <v>168</v>
      </c>
      <c r="D15" s="183"/>
      <c r="E15" s="184">
        <v>8.7932000000000006</v>
      </c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8"/>
      <c r="Z15" s="178"/>
      <c r="AA15" s="178"/>
      <c r="AB15" s="178"/>
      <c r="AC15" s="178"/>
      <c r="AD15" s="178"/>
      <c r="AE15" s="178"/>
      <c r="AF15" s="178"/>
      <c r="AG15" s="178" t="s">
        <v>164</v>
      </c>
      <c r="AH15" s="178">
        <v>0</v>
      </c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</row>
    <row r="16" spans="1:60" outlineLevel="1" x14ac:dyDescent="0.2">
      <c r="A16" s="179"/>
      <c r="B16" s="180"/>
      <c r="C16" s="182" t="s">
        <v>169</v>
      </c>
      <c r="D16" s="183"/>
      <c r="E16" s="184">
        <v>4.1609999999999996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8"/>
      <c r="Z16" s="178"/>
      <c r="AA16" s="178"/>
      <c r="AB16" s="178"/>
      <c r="AC16" s="178"/>
      <c r="AD16" s="178"/>
      <c r="AE16" s="178"/>
      <c r="AF16" s="178"/>
      <c r="AG16" s="178" t="s">
        <v>164</v>
      </c>
      <c r="AH16" s="178">
        <v>0</v>
      </c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</row>
    <row r="17" spans="1:60" outlineLevel="1" x14ac:dyDescent="0.2">
      <c r="A17" s="179"/>
      <c r="B17" s="180"/>
      <c r="C17" s="185" t="s">
        <v>170</v>
      </c>
      <c r="D17" s="186"/>
      <c r="E17" s="187">
        <v>33.53</v>
      </c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8"/>
      <c r="Z17" s="178"/>
      <c r="AA17" s="178"/>
      <c r="AB17" s="178"/>
      <c r="AC17" s="178"/>
      <c r="AD17" s="178"/>
      <c r="AE17" s="178"/>
      <c r="AF17" s="178"/>
      <c r="AG17" s="178" t="s">
        <v>164</v>
      </c>
      <c r="AH17" s="178">
        <v>1</v>
      </c>
      <c r="AI17" s="178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  <c r="BD17" s="178"/>
      <c r="BE17" s="178"/>
      <c r="BF17" s="178"/>
      <c r="BG17" s="178"/>
      <c r="BH17" s="178"/>
    </row>
    <row r="18" spans="1:60" x14ac:dyDescent="0.2">
      <c r="A18" s="161" t="s">
        <v>153</v>
      </c>
      <c r="B18" s="162" t="s">
        <v>82</v>
      </c>
      <c r="C18" s="163" t="s">
        <v>83</v>
      </c>
      <c r="D18" s="164"/>
      <c r="E18" s="165"/>
      <c r="F18" s="166"/>
      <c r="G18" s="166">
        <f>SUMIF(AG19:AG21,"&lt;&gt;NOR",G19:G21)</f>
        <v>0</v>
      </c>
      <c r="H18" s="166"/>
      <c r="I18" s="166">
        <f>SUM(I19:I21)</f>
        <v>0</v>
      </c>
      <c r="J18" s="166"/>
      <c r="K18" s="166">
        <f>SUM(K19:K21)</f>
        <v>0</v>
      </c>
      <c r="L18" s="166"/>
      <c r="M18" s="166">
        <f>SUM(M19:M21)</f>
        <v>0</v>
      </c>
      <c r="N18" s="166"/>
      <c r="O18" s="166">
        <f>SUM(O19:O21)</f>
        <v>0</v>
      </c>
      <c r="P18" s="166"/>
      <c r="Q18" s="166">
        <f>SUM(Q19:Q21)</f>
        <v>0</v>
      </c>
      <c r="R18" s="166"/>
      <c r="S18" s="166"/>
      <c r="T18" s="167"/>
      <c r="U18" s="168"/>
      <c r="V18" s="168">
        <f>SUM(V19:V21)</f>
        <v>5</v>
      </c>
      <c r="W18" s="168"/>
      <c r="X18" s="168"/>
      <c r="AG18" t="s">
        <v>154</v>
      </c>
    </row>
    <row r="19" spans="1:60" outlineLevel="1" x14ac:dyDescent="0.2">
      <c r="A19" s="169">
        <v>2</v>
      </c>
      <c r="B19" s="170" t="s">
        <v>171</v>
      </c>
      <c r="C19" s="171" t="s">
        <v>172</v>
      </c>
      <c r="D19" s="172" t="s">
        <v>173</v>
      </c>
      <c r="E19" s="173">
        <v>5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/>
      <c r="S19" s="175" t="s">
        <v>158</v>
      </c>
      <c r="T19" s="176" t="s">
        <v>158</v>
      </c>
      <c r="U19" s="177">
        <v>1</v>
      </c>
      <c r="V19" s="177">
        <f>ROUND(E19*U19,2)</f>
        <v>5</v>
      </c>
      <c r="W19" s="177"/>
      <c r="X19" s="177" t="s">
        <v>159</v>
      </c>
      <c r="Y19" s="178"/>
      <c r="Z19" s="178"/>
      <c r="AA19" s="178"/>
      <c r="AB19" s="178"/>
      <c r="AC19" s="178"/>
      <c r="AD19" s="178"/>
      <c r="AE19" s="178"/>
      <c r="AF19" s="178"/>
      <c r="AG19" s="178" t="s">
        <v>174</v>
      </c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</row>
    <row r="20" spans="1:60" outlineLevel="1" x14ac:dyDescent="0.2">
      <c r="A20" s="179"/>
      <c r="B20" s="180"/>
      <c r="C20" s="182" t="s">
        <v>163</v>
      </c>
      <c r="D20" s="183"/>
      <c r="E20" s="184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8"/>
      <c r="Z20" s="178"/>
      <c r="AA20" s="178"/>
      <c r="AB20" s="178"/>
      <c r="AC20" s="178"/>
      <c r="AD20" s="178"/>
      <c r="AE20" s="178"/>
      <c r="AF20" s="178"/>
      <c r="AG20" s="178" t="s">
        <v>164</v>
      </c>
      <c r="AH20" s="178">
        <v>0</v>
      </c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</row>
    <row r="21" spans="1:60" outlineLevel="1" x14ac:dyDescent="0.2">
      <c r="A21" s="179"/>
      <c r="B21" s="180"/>
      <c r="C21" s="182" t="s">
        <v>175</v>
      </c>
      <c r="D21" s="183"/>
      <c r="E21" s="184">
        <v>5</v>
      </c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8"/>
      <c r="Z21" s="178"/>
      <c r="AA21" s="178"/>
      <c r="AB21" s="178"/>
      <c r="AC21" s="178"/>
      <c r="AD21" s="178"/>
      <c r="AE21" s="178"/>
      <c r="AF21" s="178"/>
      <c r="AG21" s="178" t="s">
        <v>164</v>
      </c>
      <c r="AH21" s="178">
        <v>0</v>
      </c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</row>
    <row r="22" spans="1:60" x14ac:dyDescent="0.2">
      <c r="A22" s="161" t="s">
        <v>153</v>
      </c>
      <c r="B22" s="162" t="s">
        <v>84</v>
      </c>
      <c r="C22" s="163" t="s">
        <v>85</v>
      </c>
      <c r="D22" s="164"/>
      <c r="E22" s="165"/>
      <c r="F22" s="166"/>
      <c r="G22" s="166">
        <f>SUMIF(AG23:AG27,"&lt;&gt;NOR",G23:G27)</f>
        <v>0</v>
      </c>
      <c r="H22" s="166"/>
      <c r="I22" s="166">
        <f>SUM(I23:I27)</f>
        <v>0</v>
      </c>
      <c r="J22" s="166"/>
      <c r="K22" s="166">
        <f>SUM(K23:K27)</f>
        <v>0</v>
      </c>
      <c r="L22" s="166"/>
      <c r="M22" s="166">
        <f>SUM(M23:M27)</f>
        <v>0</v>
      </c>
      <c r="N22" s="166"/>
      <c r="O22" s="166">
        <f>SUM(O23:O27)</f>
        <v>0.64</v>
      </c>
      <c r="P22" s="166"/>
      <c r="Q22" s="166">
        <f>SUM(Q23:Q27)</f>
        <v>0</v>
      </c>
      <c r="R22" s="166"/>
      <c r="S22" s="166"/>
      <c r="T22" s="167"/>
      <c r="U22" s="168"/>
      <c r="V22" s="168">
        <f>SUM(V23:V27)</f>
        <v>28.26</v>
      </c>
      <c r="W22" s="168"/>
      <c r="X22" s="168"/>
      <c r="AG22" t="s">
        <v>154</v>
      </c>
    </row>
    <row r="23" spans="1:60" outlineLevel="1" x14ac:dyDescent="0.2">
      <c r="A23" s="169">
        <v>3</v>
      </c>
      <c r="B23" s="170" t="s">
        <v>176</v>
      </c>
      <c r="C23" s="171" t="s">
        <v>177</v>
      </c>
      <c r="D23" s="172" t="s">
        <v>157</v>
      </c>
      <c r="E23" s="173">
        <v>108.7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5.9199999999999999E-3</v>
      </c>
      <c r="O23" s="175">
        <f>ROUND(E23*N23,2)</f>
        <v>0.64</v>
      </c>
      <c r="P23" s="175">
        <v>0</v>
      </c>
      <c r="Q23" s="175">
        <f>ROUND(E23*P23,2)</f>
        <v>0</v>
      </c>
      <c r="R23" s="175"/>
      <c r="S23" s="175" t="s">
        <v>158</v>
      </c>
      <c r="T23" s="176" t="s">
        <v>158</v>
      </c>
      <c r="U23" s="177">
        <v>0.26</v>
      </c>
      <c r="V23" s="177">
        <f>ROUND(E23*U23,2)</f>
        <v>28.26</v>
      </c>
      <c r="W23" s="177"/>
      <c r="X23" s="177" t="s">
        <v>159</v>
      </c>
      <c r="Y23" s="178"/>
      <c r="Z23" s="178"/>
      <c r="AA23" s="178"/>
      <c r="AB23" s="178"/>
      <c r="AC23" s="178"/>
      <c r="AD23" s="178"/>
      <c r="AE23" s="178"/>
      <c r="AF23" s="178"/>
      <c r="AG23" s="178" t="s">
        <v>160</v>
      </c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</row>
    <row r="24" spans="1:60" outlineLevel="1" x14ac:dyDescent="0.2">
      <c r="A24" s="179"/>
      <c r="B24" s="180"/>
      <c r="C24" s="182" t="s">
        <v>163</v>
      </c>
      <c r="D24" s="183"/>
      <c r="E24" s="184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8"/>
      <c r="Z24" s="178"/>
      <c r="AA24" s="178"/>
      <c r="AB24" s="178"/>
      <c r="AC24" s="178"/>
      <c r="AD24" s="178"/>
      <c r="AE24" s="178"/>
      <c r="AF24" s="178"/>
      <c r="AG24" s="178" t="s">
        <v>164</v>
      </c>
      <c r="AH24" s="178">
        <v>0</v>
      </c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</row>
    <row r="25" spans="1:60" outlineLevel="1" x14ac:dyDescent="0.2">
      <c r="A25" s="179"/>
      <c r="B25" s="180"/>
      <c r="C25" s="182" t="s">
        <v>178</v>
      </c>
      <c r="D25" s="183"/>
      <c r="E25" s="184">
        <v>73.900000000000006</v>
      </c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8"/>
      <c r="Z25" s="178"/>
      <c r="AA25" s="178"/>
      <c r="AB25" s="178"/>
      <c r="AC25" s="178"/>
      <c r="AD25" s="178"/>
      <c r="AE25" s="178"/>
      <c r="AF25" s="178"/>
      <c r="AG25" s="178" t="s">
        <v>164</v>
      </c>
      <c r="AH25" s="178">
        <v>0</v>
      </c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8"/>
      <c r="BD25" s="178"/>
      <c r="BE25" s="178"/>
      <c r="BF25" s="178"/>
      <c r="BG25" s="178"/>
      <c r="BH25" s="178"/>
    </row>
    <row r="26" spans="1:60" outlineLevel="1" x14ac:dyDescent="0.2">
      <c r="A26" s="179"/>
      <c r="B26" s="180"/>
      <c r="C26" s="182" t="s">
        <v>179</v>
      </c>
      <c r="D26" s="183"/>
      <c r="E26" s="184">
        <v>34.799999999999997</v>
      </c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8"/>
      <c r="Z26" s="178"/>
      <c r="AA26" s="178"/>
      <c r="AB26" s="178"/>
      <c r="AC26" s="178"/>
      <c r="AD26" s="178"/>
      <c r="AE26" s="178"/>
      <c r="AF26" s="178"/>
      <c r="AG26" s="178" t="s">
        <v>164</v>
      </c>
      <c r="AH26" s="178">
        <v>0</v>
      </c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78"/>
      <c r="BG26" s="178"/>
      <c r="BH26" s="178"/>
    </row>
    <row r="27" spans="1:60" outlineLevel="1" x14ac:dyDescent="0.2">
      <c r="A27" s="179"/>
      <c r="B27" s="180"/>
      <c r="C27" s="185" t="s">
        <v>170</v>
      </c>
      <c r="D27" s="186"/>
      <c r="E27" s="187">
        <v>108.7</v>
      </c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8"/>
      <c r="Z27" s="178"/>
      <c r="AA27" s="178"/>
      <c r="AB27" s="178"/>
      <c r="AC27" s="178"/>
      <c r="AD27" s="178"/>
      <c r="AE27" s="178"/>
      <c r="AF27" s="178"/>
      <c r="AG27" s="178" t="s">
        <v>164</v>
      </c>
      <c r="AH27" s="178">
        <v>1</v>
      </c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178"/>
      <c r="BA27" s="178"/>
      <c r="BB27" s="178"/>
      <c r="BC27" s="178"/>
      <c r="BD27" s="178"/>
      <c r="BE27" s="178"/>
      <c r="BF27" s="178"/>
      <c r="BG27" s="178"/>
      <c r="BH27" s="178"/>
    </row>
    <row r="28" spans="1:60" ht="25.5" x14ac:dyDescent="0.2">
      <c r="A28" s="161" t="s">
        <v>153</v>
      </c>
      <c r="B28" s="162" t="s">
        <v>86</v>
      </c>
      <c r="C28" s="163" t="s">
        <v>87</v>
      </c>
      <c r="D28" s="164"/>
      <c r="E28" s="165"/>
      <c r="F28" s="166"/>
      <c r="G28" s="166">
        <f>SUMIF(AG29:AG43,"&lt;&gt;NOR",G29:G43)</f>
        <v>0</v>
      </c>
      <c r="H28" s="166"/>
      <c r="I28" s="166">
        <f>SUM(I29:I43)</f>
        <v>0</v>
      </c>
      <c r="J28" s="166"/>
      <c r="K28" s="166">
        <f>SUM(K29:K43)</f>
        <v>0</v>
      </c>
      <c r="L28" s="166"/>
      <c r="M28" s="166">
        <f>SUM(M29:M43)</f>
        <v>0</v>
      </c>
      <c r="N28" s="166"/>
      <c r="O28" s="166">
        <f>SUM(O29:O43)</f>
        <v>0</v>
      </c>
      <c r="P28" s="166"/>
      <c r="Q28" s="166">
        <f>SUM(Q29:Q43)</f>
        <v>0</v>
      </c>
      <c r="R28" s="166"/>
      <c r="S28" s="166"/>
      <c r="T28" s="167"/>
      <c r="U28" s="168"/>
      <c r="V28" s="168">
        <f>SUM(V29:V43)</f>
        <v>5.99</v>
      </c>
      <c r="W28" s="168"/>
      <c r="X28" s="168"/>
      <c r="AG28" t="s">
        <v>154</v>
      </c>
    </row>
    <row r="29" spans="1:60" ht="22.5" outlineLevel="1" x14ac:dyDescent="0.2">
      <c r="A29" s="169">
        <v>4</v>
      </c>
      <c r="B29" s="170" t="s">
        <v>180</v>
      </c>
      <c r="C29" s="171" t="s">
        <v>181</v>
      </c>
      <c r="D29" s="172" t="s">
        <v>157</v>
      </c>
      <c r="E29" s="173">
        <v>108.7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5"/>
      <c r="S29" s="175" t="s">
        <v>158</v>
      </c>
      <c r="T29" s="176" t="s">
        <v>158</v>
      </c>
      <c r="U29" s="177">
        <v>1.4999999999999999E-2</v>
      </c>
      <c r="V29" s="177">
        <f>ROUND(E29*U29,2)</f>
        <v>1.63</v>
      </c>
      <c r="W29" s="177"/>
      <c r="X29" s="177" t="s">
        <v>159</v>
      </c>
      <c r="Y29" s="178"/>
      <c r="Z29" s="178"/>
      <c r="AA29" s="178"/>
      <c r="AB29" s="178"/>
      <c r="AC29" s="178"/>
      <c r="AD29" s="178"/>
      <c r="AE29" s="178"/>
      <c r="AF29" s="178"/>
      <c r="AG29" s="178" t="s">
        <v>160</v>
      </c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</row>
    <row r="30" spans="1:60" outlineLevel="1" x14ac:dyDescent="0.2">
      <c r="A30" s="179"/>
      <c r="B30" s="180"/>
      <c r="C30" s="182" t="s">
        <v>163</v>
      </c>
      <c r="D30" s="183"/>
      <c r="E30" s="184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8"/>
      <c r="Z30" s="178"/>
      <c r="AA30" s="178"/>
      <c r="AB30" s="178"/>
      <c r="AC30" s="178"/>
      <c r="AD30" s="178"/>
      <c r="AE30" s="178"/>
      <c r="AF30" s="178"/>
      <c r="AG30" s="178" t="s">
        <v>164</v>
      </c>
      <c r="AH30" s="178">
        <v>0</v>
      </c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</row>
    <row r="31" spans="1:60" outlineLevel="1" x14ac:dyDescent="0.2">
      <c r="A31" s="179"/>
      <c r="B31" s="180"/>
      <c r="C31" s="182" t="s">
        <v>178</v>
      </c>
      <c r="D31" s="183"/>
      <c r="E31" s="184">
        <v>73.900000000000006</v>
      </c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8"/>
      <c r="Z31" s="178"/>
      <c r="AA31" s="178"/>
      <c r="AB31" s="178"/>
      <c r="AC31" s="178"/>
      <c r="AD31" s="178"/>
      <c r="AE31" s="178"/>
      <c r="AF31" s="178"/>
      <c r="AG31" s="178" t="s">
        <v>164</v>
      </c>
      <c r="AH31" s="178">
        <v>0</v>
      </c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78"/>
      <c r="BG31" s="178"/>
      <c r="BH31" s="178"/>
    </row>
    <row r="32" spans="1:60" outlineLevel="1" x14ac:dyDescent="0.2">
      <c r="A32" s="179"/>
      <c r="B32" s="180"/>
      <c r="C32" s="182" t="s">
        <v>179</v>
      </c>
      <c r="D32" s="183"/>
      <c r="E32" s="184">
        <v>34.799999999999997</v>
      </c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8"/>
      <c r="Z32" s="178"/>
      <c r="AA32" s="178"/>
      <c r="AB32" s="178"/>
      <c r="AC32" s="178"/>
      <c r="AD32" s="178"/>
      <c r="AE32" s="178"/>
      <c r="AF32" s="178"/>
      <c r="AG32" s="178" t="s">
        <v>164</v>
      </c>
      <c r="AH32" s="178">
        <v>0</v>
      </c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</row>
    <row r="33" spans="1:60" outlineLevel="1" x14ac:dyDescent="0.2">
      <c r="A33" s="179"/>
      <c r="B33" s="180"/>
      <c r="C33" s="185" t="s">
        <v>170</v>
      </c>
      <c r="D33" s="186"/>
      <c r="E33" s="187">
        <v>108.7</v>
      </c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8"/>
      <c r="Z33" s="178"/>
      <c r="AA33" s="178"/>
      <c r="AB33" s="178"/>
      <c r="AC33" s="178"/>
      <c r="AD33" s="178"/>
      <c r="AE33" s="178"/>
      <c r="AF33" s="178"/>
      <c r="AG33" s="178" t="s">
        <v>164</v>
      </c>
      <c r="AH33" s="178">
        <v>1</v>
      </c>
      <c r="AI33" s="178"/>
      <c r="AJ33" s="178"/>
      <c r="AK33" s="178"/>
      <c r="AL33" s="178"/>
      <c r="AM33" s="178"/>
      <c r="AN33" s="178"/>
      <c r="AO33" s="178"/>
      <c r="AP33" s="178"/>
      <c r="AQ33" s="178"/>
      <c r="AR33" s="178"/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</row>
    <row r="34" spans="1:60" outlineLevel="1" x14ac:dyDescent="0.2">
      <c r="A34" s="169">
        <v>5</v>
      </c>
      <c r="B34" s="170" t="s">
        <v>182</v>
      </c>
      <c r="C34" s="171" t="s">
        <v>183</v>
      </c>
      <c r="D34" s="172" t="s">
        <v>157</v>
      </c>
      <c r="E34" s="173">
        <v>33.53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5">
        <v>1.0000000000000001E-5</v>
      </c>
      <c r="O34" s="175">
        <f>ROUND(E34*N34,2)</f>
        <v>0</v>
      </c>
      <c r="P34" s="175">
        <v>0</v>
      </c>
      <c r="Q34" s="175">
        <f>ROUND(E34*P34,2)</f>
        <v>0</v>
      </c>
      <c r="R34" s="175"/>
      <c r="S34" s="175" t="s">
        <v>158</v>
      </c>
      <c r="T34" s="176" t="s">
        <v>158</v>
      </c>
      <c r="U34" s="177">
        <v>0.13</v>
      </c>
      <c r="V34" s="177">
        <f>ROUND(E34*U34,2)</f>
        <v>4.3600000000000003</v>
      </c>
      <c r="W34" s="177"/>
      <c r="X34" s="177" t="s">
        <v>159</v>
      </c>
      <c r="Y34" s="178"/>
      <c r="Z34" s="178"/>
      <c r="AA34" s="178"/>
      <c r="AB34" s="178"/>
      <c r="AC34" s="178"/>
      <c r="AD34" s="178"/>
      <c r="AE34" s="178"/>
      <c r="AF34" s="178"/>
      <c r="AG34" s="178" t="s">
        <v>174</v>
      </c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</row>
    <row r="35" spans="1:60" outlineLevel="1" x14ac:dyDescent="0.2">
      <c r="A35" s="179"/>
      <c r="B35" s="180"/>
      <c r="C35" s="182" t="s">
        <v>163</v>
      </c>
      <c r="D35" s="183"/>
      <c r="E35" s="184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8"/>
      <c r="Z35" s="178"/>
      <c r="AA35" s="178"/>
      <c r="AB35" s="178"/>
      <c r="AC35" s="178"/>
      <c r="AD35" s="178"/>
      <c r="AE35" s="178"/>
      <c r="AF35" s="178"/>
      <c r="AG35" s="178" t="s">
        <v>164</v>
      </c>
      <c r="AH35" s="178">
        <v>0</v>
      </c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</row>
    <row r="36" spans="1:60" outlineLevel="1" x14ac:dyDescent="0.2">
      <c r="A36" s="179"/>
      <c r="B36" s="180"/>
      <c r="C36" s="182" t="s">
        <v>165</v>
      </c>
      <c r="D36" s="183"/>
      <c r="E36" s="184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8"/>
      <c r="Z36" s="178"/>
      <c r="AA36" s="178"/>
      <c r="AB36" s="178"/>
      <c r="AC36" s="178"/>
      <c r="AD36" s="178"/>
      <c r="AE36" s="178"/>
      <c r="AF36" s="178"/>
      <c r="AG36" s="178" t="s">
        <v>164</v>
      </c>
      <c r="AH36" s="178">
        <v>0</v>
      </c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</row>
    <row r="37" spans="1:60" ht="22.5" outlineLevel="1" x14ac:dyDescent="0.2">
      <c r="A37" s="179"/>
      <c r="B37" s="180"/>
      <c r="C37" s="182" t="s">
        <v>166</v>
      </c>
      <c r="D37" s="183"/>
      <c r="E37" s="184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8"/>
      <c r="Z37" s="178"/>
      <c r="AA37" s="178"/>
      <c r="AB37" s="178"/>
      <c r="AC37" s="178"/>
      <c r="AD37" s="178"/>
      <c r="AE37" s="178"/>
      <c r="AF37" s="178"/>
      <c r="AG37" s="178" t="s">
        <v>164</v>
      </c>
      <c r="AH37" s="178">
        <v>0</v>
      </c>
      <c r="AI37" s="178"/>
      <c r="AJ37" s="178"/>
      <c r="AK37" s="178"/>
      <c r="AL37" s="178"/>
      <c r="AM37" s="178"/>
      <c r="AN37" s="178"/>
      <c r="AO37" s="178"/>
      <c r="AP37" s="178"/>
      <c r="AQ37" s="178"/>
      <c r="AR37" s="178"/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</row>
    <row r="38" spans="1:60" outlineLevel="1" x14ac:dyDescent="0.2">
      <c r="A38" s="179"/>
      <c r="B38" s="180"/>
      <c r="C38" s="182" t="s">
        <v>167</v>
      </c>
      <c r="D38" s="183"/>
      <c r="E38" s="184">
        <v>20.575800000000001</v>
      </c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8"/>
      <c r="Z38" s="178"/>
      <c r="AA38" s="178"/>
      <c r="AB38" s="178"/>
      <c r="AC38" s="178"/>
      <c r="AD38" s="178"/>
      <c r="AE38" s="178"/>
      <c r="AF38" s="178"/>
      <c r="AG38" s="178" t="s">
        <v>164</v>
      </c>
      <c r="AH38" s="178">
        <v>0</v>
      </c>
      <c r="AI38" s="178"/>
      <c r="AJ38" s="178"/>
      <c r="AK38" s="178"/>
      <c r="AL38" s="178"/>
      <c r="AM38" s="178"/>
      <c r="AN38" s="178"/>
      <c r="AO38" s="178"/>
      <c r="AP38" s="178"/>
      <c r="AQ38" s="178"/>
      <c r="AR38" s="178"/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78"/>
      <c r="BD38" s="178"/>
      <c r="BE38" s="178"/>
      <c r="BF38" s="178"/>
      <c r="BG38" s="178"/>
      <c r="BH38" s="178"/>
    </row>
    <row r="39" spans="1:60" outlineLevel="1" x14ac:dyDescent="0.2">
      <c r="A39" s="179"/>
      <c r="B39" s="180"/>
      <c r="C39" s="182" t="s">
        <v>168</v>
      </c>
      <c r="D39" s="183"/>
      <c r="E39" s="184">
        <v>8.7932000000000006</v>
      </c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8"/>
      <c r="Z39" s="178"/>
      <c r="AA39" s="178"/>
      <c r="AB39" s="178"/>
      <c r="AC39" s="178"/>
      <c r="AD39" s="178"/>
      <c r="AE39" s="178"/>
      <c r="AF39" s="178"/>
      <c r="AG39" s="178" t="s">
        <v>164</v>
      </c>
      <c r="AH39" s="178">
        <v>0</v>
      </c>
      <c r="AI39" s="178"/>
      <c r="AJ39" s="178"/>
      <c r="AK39" s="178"/>
      <c r="AL39" s="178"/>
      <c r="AM39" s="178"/>
      <c r="AN39" s="178"/>
      <c r="AO39" s="178"/>
      <c r="AP39" s="178"/>
      <c r="AQ39" s="178"/>
      <c r="AR39" s="178"/>
      <c r="AS39" s="178"/>
      <c r="AT39" s="178"/>
      <c r="AU39" s="178"/>
      <c r="AV39" s="178"/>
      <c r="AW39" s="178"/>
      <c r="AX39" s="178"/>
      <c r="AY39" s="178"/>
      <c r="AZ39" s="178"/>
      <c r="BA39" s="178"/>
      <c r="BB39" s="178"/>
      <c r="BC39" s="178"/>
      <c r="BD39" s="178"/>
      <c r="BE39" s="178"/>
      <c r="BF39" s="178"/>
      <c r="BG39" s="178"/>
      <c r="BH39" s="178"/>
    </row>
    <row r="40" spans="1:60" outlineLevel="1" x14ac:dyDescent="0.2">
      <c r="A40" s="179"/>
      <c r="B40" s="180"/>
      <c r="C40" s="182" t="s">
        <v>169</v>
      </c>
      <c r="D40" s="183"/>
      <c r="E40" s="184">
        <v>4.1609999999999996</v>
      </c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8"/>
      <c r="Z40" s="178"/>
      <c r="AA40" s="178"/>
      <c r="AB40" s="178"/>
      <c r="AC40" s="178"/>
      <c r="AD40" s="178"/>
      <c r="AE40" s="178"/>
      <c r="AF40" s="178"/>
      <c r="AG40" s="178" t="s">
        <v>164</v>
      </c>
      <c r="AH40" s="178">
        <v>0</v>
      </c>
      <c r="AI40" s="178"/>
      <c r="AJ40" s="178"/>
      <c r="AK40" s="178"/>
      <c r="AL40" s="178"/>
      <c r="AM40" s="178"/>
      <c r="AN40" s="178"/>
      <c r="AO40" s="178"/>
      <c r="AP40" s="178"/>
      <c r="AQ40" s="178"/>
      <c r="AR40" s="178"/>
      <c r="AS40" s="178"/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  <c r="BE40" s="178"/>
      <c r="BF40" s="178"/>
      <c r="BG40" s="178"/>
      <c r="BH40" s="178"/>
    </row>
    <row r="41" spans="1:60" outlineLevel="1" x14ac:dyDescent="0.2">
      <c r="A41" s="179"/>
      <c r="B41" s="180"/>
      <c r="C41" s="185" t="s">
        <v>170</v>
      </c>
      <c r="D41" s="186"/>
      <c r="E41" s="187">
        <v>33.53</v>
      </c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8"/>
      <c r="Z41" s="178"/>
      <c r="AA41" s="178"/>
      <c r="AB41" s="178"/>
      <c r="AC41" s="178"/>
      <c r="AD41" s="178"/>
      <c r="AE41" s="178"/>
      <c r="AF41" s="178"/>
      <c r="AG41" s="178" t="s">
        <v>164</v>
      </c>
      <c r="AH41" s="178">
        <v>1</v>
      </c>
      <c r="AI41" s="178"/>
      <c r="AJ41" s="178"/>
      <c r="AK41" s="178"/>
      <c r="AL41" s="178"/>
      <c r="AM41" s="178"/>
      <c r="AN41" s="178"/>
      <c r="AO41" s="178"/>
      <c r="AP41" s="178"/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8"/>
    </row>
    <row r="42" spans="1:60" outlineLevel="1" x14ac:dyDescent="0.2">
      <c r="A42" s="169">
        <v>6</v>
      </c>
      <c r="B42" s="170" t="s">
        <v>184</v>
      </c>
      <c r="C42" s="171" t="s">
        <v>185</v>
      </c>
      <c r="D42" s="172" t="s">
        <v>186</v>
      </c>
      <c r="E42" s="173">
        <v>1</v>
      </c>
      <c r="F42" s="174"/>
      <c r="G42" s="175">
        <f>ROUND(E42*F42,2)</f>
        <v>0</v>
      </c>
      <c r="H42" s="174"/>
      <c r="I42" s="175">
        <f>ROUND(E42*H42,2)</f>
        <v>0</v>
      </c>
      <c r="J42" s="174"/>
      <c r="K42" s="175">
        <f>ROUND(E42*J42,2)</f>
        <v>0</v>
      </c>
      <c r="L42" s="175">
        <v>21</v>
      </c>
      <c r="M42" s="175">
        <f>G42*(1+L42/100)</f>
        <v>0</v>
      </c>
      <c r="N42" s="175">
        <v>0</v>
      </c>
      <c r="O42" s="175">
        <f>ROUND(E42*N42,2)</f>
        <v>0</v>
      </c>
      <c r="P42" s="175">
        <v>0</v>
      </c>
      <c r="Q42" s="175">
        <f>ROUND(E42*P42,2)</f>
        <v>0</v>
      </c>
      <c r="R42" s="175"/>
      <c r="S42" s="175" t="s">
        <v>187</v>
      </c>
      <c r="T42" s="176" t="s">
        <v>188</v>
      </c>
      <c r="U42" s="177">
        <v>0</v>
      </c>
      <c r="V42" s="177">
        <f>ROUND(E42*U42,2)</f>
        <v>0</v>
      </c>
      <c r="W42" s="177"/>
      <c r="X42" s="177" t="s">
        <v>159</v>
      </c>
      <c r="Y42" s="178"/>
      <c r="Z42" s="178"/>
      <c r="AA42" s="178"/>
      <c r="AB42" s="178"/>
      <c r="AC42" s="178"/>
      <c r="AD42" s="178"/>
      <c r="AE42" s="178"/>
      <c r="AF42" s="178"/>
      <c r="AG42" s="178" t="s">
        <v>174</v>
      </c>
      <c r="AH42" s="178"/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</row>
    <row r="43" spans="1:60" ht="22.5" customHeight="1" outlineLevel="1" x14ac:dyDescent="0.2">
      <c r="A43" s="179"/>
      <c r="B43" s="180"/>
      <c r="C43" s="230" t="s">
        <v>189</v>
      </c>
      <c r="D43" s="230"/>
      <c r="E43" s="230"/>
      <c r="F43" s="230"/>
      <c r="G43" s="230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8"/>
      <c r="Z43" s="178"/>
      <c r="AA43" s="178"/>
      <c r="AB43" s="178"/>
      <c r="AC43" s="178"/>
      <c r="AD43" s="178"/>
      <c r="AE43" s="178"/>
      <c r="AF43" s="178"/>
      <c r="AG43" s="178" t="s">
        <v>162</v>
      </c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178"/>
      <c r="AS43" s="178"/>
      <c r="AT43" s="178"/>
      <c r="AU43" s="178"/>
      <c r="AV43" s="178"/>
      <c r="AW43" s="178"/>
      <c r="AX43" s="178"/>
      <c r="AY43" s="178"/>
      <c r="AZ43" s="178"/>
      <c r="BA43" s="181" t="str">
        <f>C43</f>
        <v>Akce za provozu s větším množstvím vybouraných hmot přepravovaným po schodech nošením v prostoru únikové cesty. Není žádoucí, aby tento prostor byl znečištěn.</v>
      </c>
      <c r="BB43" s="178"/>
      <c r="BC43" s="178"/>
      <c r="BD43" s="178"/>
      <c r="BE43" s="178"/>
      <c r="BF43" s="178"/>
      <c r="BG43" s="178"/>
      <c r="BH43" s="178"/>
    </row>
    <row r="44" spans="1:60" x14ac:dyDescent="0.2">
      <c r="A44" s="161" t="s">
        <v>153</v>
      </c>
      <c r="B44" s="162" t="s">
        <v>88</v>
      </c>
      <c r="C44" s="163" t="s">
        <v>89</v>
      </c>
      <c r="D44" s="164"/>
      <c r="E44" s="165"/>
      <c r="F44" s="166"/>
      <c r="G44" s="166">
        <f>SUMIF(AG45:AG93,"&lt;&gt;NOR",G45:G93)</f>
        <v>0</v>
      </c>
      <c r="H44" s="166"/>
      <c r="I44" s="166">
        <f>SUM(I45:I93)</f>
        <v>0</v>
      </c>
      <c r="J44" s="166"/>
      <c r="K44" s="166">
        <f>SUM(K45:K93)</f>
        <v>0</v>
      </c>
      <c r="L44" s="166"/>
      <c r="M44" s="166">
        <f>SUM(M45:M93)</f>
        <v>0</v>
      </c>
      <c r="N44" s="166"/>
      <c r="O44" s="166">
        <f>SUM(O45:O93)</f>
        <v>0.01</v>
      </c>
      <c r="P44" s="166"/>
      <c r="Q44" s="166">
        <f>SUM(Q45:Q93)</f>
        <v>1.87</v>
      </c>
      <c r="R44" s="166"/>
      <c r="S44" s="166"/>
      <c r="T44" s="167"/>
      <c r="U44" s="168"/>
      <c r="V44" s="168">
        <f>SUM(V45:V93)</f>
        <v>40.790000000000006</v>
      </c>
      <c r="W44" s="168"/>
      <c r="X44" s="168"/>
      <c r="AG44" t="s">
        <v>154</v>
      </c>
    </row>
    <row r="45" spans="1:60" outlineLevel="1" x14ac:dyDescent="0.2">
      <c r="A45" s="169">
        <v>7</v>
      </c>
      <c r="B45" s="170" t="s">
        <v>190</v>
      </c>
      <c r="C45" s="171" t="s">
        <v>191</v>
      </c>
      <c r="D45" s="172" t="s">
        <v>157</v>
      </c>
      <c r="E45" s="173">
        <v>217.864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5">
        <v>0</v>
      </c>
      <c r="O45" s="175">
        <f>ROUND(E45*N45,2)</f>
        <v>0</v>
      </c>
      <c r="P45" s="175">
        <v>4.0000000000000001E-3</v>
      </c>
      <c r="Q45" s="175">
        <f>ROUND(E45*P45,2)</f>
        <v>0.87</v>
      </c>
      <c r="R45" s="175"/>
      <c r="S45" s="175" t="s">
        <v>158</v>
      </c>
      <c r="T45" s="176" t="s">
        <v>158</v>
      </c>
      <c r="U45" s="177">
        <v>0.03</v>
      </c>
      <c r="V45" s="177">
        <f>ROUND(E45*U45,2)</f>
        <v>6.54</v>
      </c>
      <c r="W45" s="177"/>
      <c r="X45" s="177" t="s">
        <v>159</v>
      </c>
      <c r="Y45" s="178"/>
      <c r="Z45" s="178"/>
      <c r="AA45" s="178"/>
      <c r="AB45" s="178"/>
      <c r="AC45" s="178"/>
      <c r="AD45" s="178"/>
      <c r="AE45" s="178"/>
      <c r="AF45" s="178"/>
      <c r="AG45" s="178" t="s">
        <v>174</v>
      </c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178"/>
      <c r="BD45" s="178"/>
      <c r="BE45" s="178"/>
      <c r="BF45" s="178"/>
      <c r="BG45" s="178"/>
      <c r="BH45" s="178"/>
    </row>
    <row r="46" spans="1:60" outlineLevel="1" x14ac:dyDescent="0.2">
      <c r="A46" s="179"/>
      <c r="B46" s="180"/>
      <c r="C46" s="182" t="s">
        <v>163</v>
      </c>
      <c r="D46" s="183"/>
      <c r="E46" s="184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8"/>
      <c r="Z46" s="178"/>
      <c r="AA46" s="178"/>
      <c r="AB46" s="178"/>
      <c r="AC46" s="178"/>
      <c r="AD46" s="178"/>
      <c r="AE46" s="178"/>
      <c r="AF46" s="178"/>
      <c r="AG46" s="178" t="s">
        <v>164</v>
      </c>
      <c r="AH46" s="178">
        <v>0</v>
      </c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</row>
    <row r="47" spans="1:60" outlineLevel="1" x14ac:dyDescent="0.2">
      <c r="A47" s="179"/>
      <c r="B47" s="180"/>
      <c r="C47" s="182" t="s">
        <v>192</v>
      </c>
      <c r="D47" s="183"/>
      <c r="E47" s="184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8"/>
      <c r="Z47" s="178"/>
      <c r="AA47" s="178"/>
      <c r="AB47" s="178"/>
      <c r="AC47" s="178"/>
      <c r="AD47" s="178"/>
      <c r="AE47" s="178"/>
      <c r="AF47" s="178"/>
      <c r="AG47" s="178" t="s">
        <v>164</v>
      </c>
      <c r="AH47" s="178">
        <v>0</v>
      </c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</row>
    <row r="48" spans="1:60" outlineLevel="1" x14ac:dyDescent="0.2">
      <c r="A48" s="179"/>
      <c r="B48" s="180"/>
      <c r="C48" s="182" t="s">
        <v>193</v>
      </c>
      <c r="D48" s="183"/>
      <c r="E48" s="184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8"/>
      <c r="Z48" s="178"/>
      <c r="AA48" s="178"/>
      <c r="AB48" s="178"/>
      <c r="AC48" s="178"/>
      <c r="AD48" s="178"/>
      <c r="AE48" s="178"/>
      <c r="AF48" s="178"/>
      <c r="AG48" s="178" t="s">
        <v>164</v>
      </c>
      <c r="AH48" s="178">
        <v>0</v>
      </c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</row>
    <row r="49" spans="1:60" ht="22.5" outlineLevel="1" x14ac:dyDescent="0.2">
      <c r="A49" s="179"/>
      <c r="B49" s="180"/>
      <c r="C49" s="182" t="s">
        <v>194</v>
      </c>
      <c r="D49" s="183"/>
      <c r="E49" s="184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8"/>
      <c r="Z49" s="178"/>
      <c r="AA49" s="178"/>
      <c r="AB49" s="178"/>
      <c r="AC49" s="178"/>
      <c r="AD49" s="178"/>
      <c r="AE49" s="178"/>
      <c r="AF49" s="178"/>
      <c r="AG49" s="178" t="s">
        <v>164</v>
      </c>
      <c r="AH49" s="178">
        <v>0</v>
      </c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</row>
    <row r="50" spans="1:60" outlineLevel="1" x14ac:dyDescent="0.2">
      <c r="A50" s="179"/>
      <c r="B50" s="180"/>
      <c r="C50" s="182" t="s">
        <v>195</v>
      </c>
      <c r="D50" s="183"/>
      <c r="E50" s="184">
        <v>138.684</v>
      </c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8"/>
      <c r="Z50" s="178"/>
      <c r="AA50" s="178"/>
      <c r="AB50" s="178"/>
      <c r="AC50" s="178"/>
      <c r="AD50" s="178"/>
      <c r="AE50" s="178"/>
      <c r="AF50" s="178"/>
      <c r="AG50" s="178" t="s">
        <v>164</v>
      </c>
      <c r="AH50" s="178">
        <v>0</v>
      </c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</row>
    <row r="51" spans="1:60" outlineLevel="1" x14ac:dyDescent="0.2">
      <c r="A51" s="179"/>
      <c r="B51" s="180"/>
      <c r="C51" s="182" t="s">
        <v>196</v>
      </c>
      <c r="D51" s="183"/>
      <c r="E51" s="184">
        <v>92.742000000000004</v>
      </c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8"/>
      <c r="Z51" s="178"/>
      <c r="AA51" s="178"/>
      <c r="AB51" s="178"/>
      <c r="AC51" s="178"/>
      <c r="AD51" s="178"/>
      <c r="AE51" s="178"/>
      <c r="AF51" s="178"/>
      <c r="AG51" s="178" t="s">
        <v>164</v>
      </c>
      <c r="AH51" s="178">
        <v>0</v>
      </c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</row>
    <row r="52" spans="1:60" outlineLevel="1" x14ac:dyDescent="0.2">
      <c r="A52" s="179"/>
      <c r="B52" s="180"/>
      <c r="C52" s="185" t="s">
        <v>170</v>
      </c>
      <c r="D52" s="186"/>
      <c r="E52" s="187">
        <v>231.42599999999999</v>
      </c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8"/>
      <c r="Z52" s="178"/>
      <c r="AA52" s="178"/>
      <c r="AB52" s="178"/>
      <c r="AC52" s="178"/>
      <c r="AD52" s="178"/>
      <c r="AE52" s="178"/>
      <c r="AF52" s="178"/>
      <c r="AG52" s="178" t="s">
        <v>164</v>
      </c>
      <c r="AH52" s="178">
        <v>1</v>
      </c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</row>
    <row r="53" spans="1:60" outlineLevel="1" x14ac:dyDescent="0.2">
      <c r="A53" s="179"/>
      <c r="B53" s="180"/>
      <c r="C53" s="182" t="s">
        <v>197</v>
      </c>
      <c r="D53" s="183"/>
      <c r="E53" s="184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8"/>
      <c r="Z53" s="178"/>
      <c r="AA53" s="178"/>
      <c r="AB53" s="178"/>
      <c r="AC53" s="178"/>
      <c r="AD53" s="178"/>
      <c r="AE53" s="178"/>
      <c r="AF53" s="178"/>
      <c r="AG53" s="178" t="s">
        <v>164</v>
      </c>
      <c r="AH53" s="178">
        <v>0</v>
      </c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</row>
    <row r="54" spans="1:60" outlineLevel="1" x14ac:dyDescent="0.2">
      <c r="A54" s="179"/>
      <c r="B54" s="180"/>
      <c r="C54" s="182" t="s">
        <v>198</v>
      </c>
      <c r="D54" s="183"/>
      <c r="E54" s="184">
        <v>-20.575800000000001</v>
      </c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8"/>
      <c r="Z54" s="178"/>
      <c r="AA54" s="178"/>
      <c r="AB54" s="178"/>
      <c r="AC54" s="178"/>
      <c r="AD54" s="178"/>
      <c r="AE54" s="178"/>
      <c r="AF54" s="178"/>
      <c r="AG54" s="178" t="s">
        <v>164</v>
      </c>
      <c r="AH54" s="178">
        <v>0</v>
      </c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</row>
    <row r="55" spans="1:60" outlineLevel="1" x14ac:dyDescent="0.2">
      <c r="A55" s="179"/>
      <c r="B55" s="180"/>
      <c r="C55" s="182" t="s">
        <v>199</v>
      </c>
      <c r="D55" s="183"/>
      <c r="E55" s="184">
        <v>-8.7932000000000006</v>
      </c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8"/>
      <c r="Z55" s="178"/>
      <c r="AA55" s="178"/>
      <c r="AB55" s="178"/>
      <c r="AC55" s="178"/>
      <c r="AD55" s="178"/>
      <c r="AE55" s="178"/>
      <c r="AF55" s="178"/>
      <c r="AG55" s="178" t="s">
        <v>164</v>
      </c>
      <c r="AH55" s="178">
        <v>0</v>
      </c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</row>
    <row r="56" spans="1:60" outlineLevel="1" x14ac:dyDescent="0.2">
      <c r="A56" s="179"/>
      <c r="B56" s="180"/>
      <c r="C56" s="182" t="s">
        <v>200</v>
      </c>
      <c r="D56" s="183"/>
      <c r="E56" s="184">
        <v>-4.1609999999999996</v>
      </c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8"/>
      <c r="Z56" s="178"/>
      <c r="AA56" s="178"/>
      <c r="AB56" s="178"/>
      <c r="AC56" s="178"/>
      <c r="AD56" s="178"/>
      <c r="AE56" s="178"/>
      <c r="AF56" s="178"/>
      <c r="AG56" s="178" t="s">
        <v>164</v>
      </c>
      <c r="AH56" s="178">
        <v>0</v>
      </c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</row>
    <row r="57" spans="1:60" outlineLevel="1" x14ac:dyDescent="0.2">
      <c r="A57" s="179"/>
      <c r="B57" s="180"/>
      <c r="C57" s="185" t="s">
        <v>170</v>
      </c>
      <c r="D57" s="186"/>
      <c r="E57" s="187">
        <v>-33.53</v>
      </c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8"/>
      <c r="Z57" s="178"/>
      <c r="AA57" s="178"/>
      <c r="AB57" s="178"/>
      <c r="AC57" s="178"/>
      <c r="AD57" s="178"/>
      <c r="AE57" s="178"/>
      <c r="AF57" s="178"/>
      <c r="AG57" s="178" t="s">
        <v>164</v>
      </c>
      <c r="AH57" s="178">
        <v>1</v>
      </c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178"/>
      <c r="BE57" s="178"/>
      <c r="BF57" s="178"/>
      <c r="BG57" s="178"/>
      <c r="BH57" s="178"/>
    </row>
    <row r="58" spans="1:60" outlineLevel="1" x14ac:dyDescent="0.2">
      <c r="A58" s="179"/>
      <c r="B58" s="180"/>
      <c r="C58" s="182" t="s">
        <v>201</v>
      </c>
      <c r="D58" s="183"/>
      <c r="E58" s="184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8"/>
      <c r="Z58" s="178"/>
      <c r="AA58" s="178"/>
      <c r="AB58" s="178"/>
      <c r="AC58" s="178"/>
      <c r="AD58" s="178"/>
      <c r="AE58" s="178"/>
      <c r="AF58" s="178"/>
      <c r="AG58" s="178" t="s">
        <v>164</v>
      </c>
      <c r="AH58" s="178">
        <v>0</v>
      </c>
      <c r="AI58" s="178"/>
      <c r="AJ58" s="178"/>
      <c r="AK58" s="178"/>
      <c r="AL58" s="178"/>
      <c r="AM58" s="178"/>
      <c r="AN58" s="178"/>
      <c r="AO58" s="178"/>
      <c r="AP58" s="178"/>
      <c r="AQ58" s="178"/>
      <c r="AR58" s="178"/>
      <c r="AS58" s="178"/>
      <c r="AT58" s="178"/>
      <c r="AU58" s="178"/>
      <c r="AV58" s="178"/>
      <c r="AW58" s="178"/>
      <c r="AX58" s="178"/>
      <c r="AY58" s="178"/>
      <c r="AZ58" s="178"/>
      <c r="BA58" s="178"/>
      <c r="BB58" s="178"/>
      <c r="BC58" s="178"/>
      <c r="BD58" s="178"/>
      <c r="BE58" s="178"/>
      <c r="BF58" s="178"/>
      <c r="BG58" s="178"/>
      <c r="BH58" s="178"/>
    </row>
    <row r="59" spans="1:60" ht="22.5" outlineLevel="1" x14ac:dyDescent="0.2">
      <c r="A59" s="179"/>
      <c r="B59" s="180"/>
      <c r="C59" s="182" t="s">
        <v>202</v>
      </c>
      <c r="D59" s="183"/>
      <c r="E59" s="184">
        <v>13.5168</v>
      </c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8"/>
      <c r="Z59" s="178"/>
      <c r="AA59" s="178"/>
      <c r="AB59" s="178"/>
      <c r="AC59" s="178"/>
      <c r="AD59" s="178"/>
      <c r="AE59" s="178"/>
      <c r="AF59" s="178"/>
      <c r="AG59" s="178" t="s">
        <v>164</v>
      </c>
      <c r="AH59" s="178">
        <v>0</v>
      </c>
      <c r="AI59" s="178"/>
      <c r="AJ59" s="178"/>
      <c r="AK59" s="178"/>
      <c r="AL59" s="178"/>
      <c r="AM59" s="178"/>
      <c r="AN59" s="178"/>
      <c r="AO59" s="178"/>
      <c r="AP59" s="178"/>
      <c r="AQ59" s="178"/>
      <c r="AR59" s="178"/>
      <c r="AS59" s="178"/>
      <c r="AT59" s="178"/>
      <c r="AU59" s="178"/>
      <c r="AV59" s="178"/>
      <c r="AW59" s="178"/>
      <c r="AX59" s="178"/>
      <c r="AY59" s="178"/>
      <c r="AZ59" s="178"/>
      <c r="BA59" s="178"/>
      <c r="BB59" s="178"/>
      <c r="BC59" s="178"/>
      <c r="BD59" s="178"/>
      <c r="BE59" s="178"/>
      <c r="BF59" s="178"/>
      <c r="BG59" s="178"/>
      <c r="BH59" s="178"/>
    </row>
    <row r="60" spans="1:60" outlineLevel="1" x14ac:dyDescent="0.2">
      <c r="A60" s="179"/>
      <c r="B60" s="180"/>
      <c r="C60" s="182" t="s">
        <v>203</v>
      </c>
      <c r="D60" s="183"/>
      <c r="E60" s="184">
        <v>6.4512</v>
      </c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8"/>
      <c r="Z60" s="178"/>
      <c r="AA60" s="178"/>
      <c r="AB60" s="178"/>
      <c r="AC60" s="178"/>
      <c r="AD60" s="178"/>
      <c r="AE60" s="178"/>
      <c r="AF60" s="178"/>
      <c r="AG60" s="178" t="s">
        <v>164</v>
      </c>
      <c r="AH60" s="178">
        <v>0</v>
      </c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78"/>
      <c r="BC60" s="178"/>
      <c r="BD60" s="178"/>
      <c r="BE60" s="178"/>
      <c r="BF60" s="178"/>
      <c r="BG60" s="178"/>
      <c r="BH60" s="178"/>
    </row>
    <row r="61" spans="1:60" outlineLevel="1" x14ac:dyDescent="0.2">
      <c r="A61" s="179"/>
      <c r="B61" s="180"/>
      <c r="C61" s="185" t="s">
        <v>170</v>
      </c>
      <c r="D61" s="186"/>
      <c r="E61" s="187">
        <v>19.968</v>
      </c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8"/>
      <c r="Z61" s="178"/>
      <c r="AA61" s="178"/>
      <c r="AB61" s="178"/>
      <c r="AC61" s="178"/>
      <c r="AD61" s="178"/>
      <c r="AE61" s="178"/>
      <c r="AF61" s="178"/>
      <c r="AG61" s="178" t="s">
        <v>164</v>
      </c>
      <c r="AH61" s="178">
        <v>1</v>
      </c>
      <c r="AI61" s="178"/>
      <c r="AJ61" s="178"/>
      <c r="AK61" s="178"/>
      <c r="AL61" s="178"/>
      <c r="AM61" s="178"/>
      <c r="AN61" s="178"/>
      <c r="AO61" s="178"/>
      <c r="AP61" s="178"/>
      <c r="AQ61" s="178"/>
      <c r="AR61" s="178"/>
      <c r="AS61" s="178"/>
      <c r="AT61" s="178"/>
      <c r="AU61" s="178"/>
      <c r="AV61" s="178"/>
      <c r="AW61" s="178"/>
      <c r="AX61" s="178"/>
      <c r="AY61" s="178"/>
      <c r="AZ61" s="178"/>
      <c r="BA61" s="178"/>
      <c r="BB61" s="178"/>
      <c r="BC61" s="178"/>
      <c r="BD61" s="178"/>
      <c r="BE61" s="178"/>
      <c r="BF61" s="178"/>
      <c r="BG61" s="178"/>
      <c r="BH61" s="178"/>
    </row>
    <row r="62" spans="1:60" outlineLevel="1" x14ac:dyDescent="0.2">
      <c r="A62" s="169">
        <v>8</v>
      </c>
      <c r="B62" s="170" t="s">
        <v>204</v>
      </c>
      <c r="C62" s="171" t="s">
        <v>205</v>
      </c>
      <c r="D62" s="172" t="s">
        <v>157</v>
      </c>
      <c r="E62" s="173">
        <v>108.7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5">
        <v>0</v>
      </c>
      <c r="O62" s="175">
        <f>ROUND(E62*N62,2)</f>
        <v>0</v>
      </c>
      <c r="P62" s="175">
        <v>4.0000000000000001E-3</v>
      </c>
      <c r="Q62" s="175">
        <f>ROUND(E62*P62,2)</f>
        <v>0.43</v>
      </c>
      <c r="R62" s="175"/>
      <c r="S62" s="175" t="s">
        <v>158</v>
      </c>
      <c r="T62" s="176" t="s">
        <v>158</v>
      </c>
      <c r="U62" s="177">
        <v>0.03</v>
      </c>
      <c r="V62" s="177">
        <f>ROUND(E62*U62,2)</f>
        <v>3.26</v>
      </c>
      <c r="W62" s="177"/>
      <c r="X62" s="177" t="s">
        <v>159</v>
      </c>
      <c r="Y62" s="178"/>
      <c r="Z62" s="178"/>
      <c r="AA62" s="178"/>
      <c r="AB62" s="178"/>
      <c r="AC62" s="178"/>
      <c r="AD62" s="178"/>
      <c r="AE62" s="178"/>
      <c r="AF62" s="178"/>
      <c r="AG62" s="178" t="s">
        <v>174</v>
      </c>
      <c r="AH62" s="178"/>
      <c r="AI62" s="178"/>
      <c r="AJ62" s="178"/>
      <c r="AK62" s="178"/>
      <c r="AL62" s="178"/>
      <c r="AM62" s="178"/>
      <c r="AN62" s="178"/>
      <c r="AO62" s="178"/>
      <c r="AP62" s="178"/>
      <c r="AQ62" s="178"/>
      <c r="AR62" s="178"/>
      <c r="AS62" s="178"/>
      <c r="AT62" s="178"/>
      <c r="AU62" s="178"/>
      <c r="AV62" s="178"/>
      <c r="AW62" s="178"/>
      <c r="AX62" s="178"/>
      <c r="AY62" s="178"/>
      <c r="AZ62" s="178"/>
      <c r="BA62" s="178"/>
      <c r="BB62" s="178"/>
      <c r="BC62" s="178"/>
      <c r="BD62" s="178"/>
      <c r="BE62" s="178"/>
      <c r="BF62" s="178"/>
      <c r="BG62" s="178"/>
      <c r="BH62" s="178"/>
    </row>
    <row r="63" spans="1:60" outlineLevel="1" x14ac:dyDescent="0.2">
      <c r="A63" s="179"/>
      <c r="B63" s="180"/>
      <c r="C63" s="182" t="s">
        <v>163</v>
      </c>
      <c r="D63" s="183"/>
      <c r="E63" s="184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8"/>
      <c r="Z63" s="178"/>
      <c r="AA63" s="178"/>
      <c r="AB63" s="178"/>
      <c r="AC63" s="178"/>
      <c r="AD63" s="178"/>
      <c r="AE63" s="178"/>
      <c r="AF63" s="178"/>
      <c r="AG63" s="178" t="s">
        <v>164</v>
      </c>
      <c r="AH63" s="178">
        <v>0</v>
      </c>
      <c r="AI63" s="178"/>
      <c r="AJ63" s="178"/>
      <c r="AK63" s="178"/>
      <c r="AL63" s="178"/>
      <c r="AM63" s="178"/>
      <c r="AN63" s="178"/>
      <c r="AO63" s="178"/>
      <c r="AP63" s="178"/>
      <c r="AQ63" s="178"/>
      <c r="AR63" s="178"/>
      <c r="AS63" s="178"/>
      <c r="AT63" s="178"/>
      <c r="AU63" s="178"/>
      <c r="AV63" s="178"/>
      <c r="AW63" s="178"/>
      <c r="AX63" s="178"/>
      <c r="AY63" s="178"/>
      <c r="AZ63" s="178"/>
      <c r="BA63" s="178"/>
      <c r="BB63" s="178"/>
      <c r="BC63" s="178"/>
      <c r="BD63" s="178"/>
      <c r="BE63" s="178"/>
      <c r="BF63" s="178"/>
      <c r="BG63" s="178"/>
      <c r="BH63" s="178"/>
    </row>
    <row r="64" spans="1:60" outlineLevel="1" x14ac:dyDescent="0.2">
      <c r="A64" s="179"/>
      <c r="B64" s="180"/>
      <c r="C64" s="182" t="s">
        <v>206</v>
      </c>
      <c r="D64" s="183"/>
      <c r="E64" s="184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8"/>
      <c r="Z64" s="178"/>
      <c r="AA64" s="178"/>
      <c r="AB64" s="178"/>
      <c r="AC64" s="178"/>
      <c r="AD64" s="178"/>
      <c r="AE64" s="178"/>
      <c r="AF64" s="178"/>
      <c r="AG64" s="178" t="s">
        <v>164</v>
      </c>
      <c r="AH64" s="178">
        <v>0</v>
      </c>
      <c r="AI64" s="178"/>
      <c r="AJ64" s="178"/>
      <c r="AK64" s="178"/>
      <c r="AL64" s="178"/>
      <c r="AM64" s="178"/>
      <c r="AN64" s="178"/>
      <c r="AO64" s="178"/>
      <c r="AP64" s="178"/>
      <c r="AQ64" s="178"/>
      <c r="AR64" s="178"/>
      <c r="AS64" s="178"/>
      <c r="AT64" s="178"/>
      <c r="AU64" s="178"/>
      <c r="AV64" s="178"/>
      <c r="AW64" s="178"/>
      <c r="AX64" s="178"/>
      <c r="AY64" s="178"/>
      <c r="AZ64" s="178"/>
      <c r="BA64" s="178"/>
      <c r="BB64" s="178"/>
      <c r="BC64" s="178"/>
      <c r="BD64" s="178"/>
      <c r="BE64" s="178"/>
      <c r="BF64" s="178"/>
      <c r="BG64" s="178"/>
      <c r="BH64" s="178"/>
    </row>
    <row r="65" spans="1:60" outlineLevel="1" x14ac:dyDescent="0.2">
      <c r="A65" s="179"/>
      <c r="B65" s="180"/>
      <c r="C65" s="182" t="s">
        <v>207</v>
      </c>
      <c r="D65" s="183"/>
      <c r="E65" s="184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8"/>
      <c r="Z65" s="178"/>
      <c r="AA65" s="178"/>
      <c r="AB65" s="178"/>
      <c r="AC65" s="178"/>
      <c r="AD65" s="178"/>
      <c r="AE65" s="178"/>
      <c r="AF65" s="178"/>
      <c r="AG65" s="178" t="s">
        <v>164</v>
      </c>
      <c r="AH65" s="178">
        <v>0</v>
      </c>
      <c r="AI65" s="178"/>
      <c r="AJ65" s="178"/>
      <c r="AK65" s="178"/>
      <c r="AL65" s="178"/>
      <c r="AM65" s="178"/>
      <c r="AN65" s="178"/>
      <c r="AO65" s="178"/>
      <c r="AP65" s="178"/>
      <c r="AQ65" s="178"/>
      <c r="AR65" s="178"/>
      <c r="AS65" s="178"/>
      <c r="AT65" s="178"/>
      <c r="AU65" s="178"/>
      <c r="AV65" s="178"/>
      <c r="AW65" s="178"/>
      <c r="AX65" s="178"/>
      <c r="AY65" s="178"/>
      <c r="AZ65" s="178"/>
      <c r="BA65" s="178"/>
      <c r="BB65" s="178"/>
      <c r="BC65" s="178"/>
      <c r="BD65" s="178"/>
      <c r="BE65" s="178"/>
      <c r="BF65" s="178"/>
      <c r="BG65" s="178"/>
      <c r="BH65" s="178"/>
    </row>
    <row r="66" spans="1:60" ht="22.5" outlineLevel="1" x14ac:dyDescent="0.2">
      <c r="A66" s="179"/>
      <c r="B66" s="180"/>
      <c r="C66" s="182" t="s">
        <v>208</v>
      </c>
      <c r="D66" s="183"/>
      <c r="E66" s="184"/>
      <c r="F66" s="177"/>
      <c r="G66" s="177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8"/>
      <c r="Z66" s="178"/>
      <c r="AA66" s="178"/>
      <c r="AB66" s="178"/>
      <c r="AC66" s="178"/>
      <c r="AD66" s="178"/>
      <c r="AE66" s="178"/>
      <c r="AF66" s="178"/>
      <c r="AG66" s="178" t="s">
        <v>164</v>
      </c>
      <c r="AH66" s="178">
        <v>0</v>
      </c>
      <c r="AI66" s="178"/>
      <c r="AJ66" s="178"/>
      <c r="AK66" s="178"/>
      <c r="AL66" s="178"/>
      <c r="AM66" s="178"/>
      <c r="AN66" s="178"/>
      <c r="AO66" s="178"/>
      <c r="AP66" s="178"/>
      <c r="AQ66" s="178"/>
      <c r="AR66" s="178"/>
      <c r="AS66" s="178"/>
      <c r="AT66" s="178"/>
      <c r="AU66" s="178"/>
      <c r="AV66" s="178"/>
      <c r="AW66" s="178"/>
      <c r="AX66" s="178"/>
      <c r="AY66" s="178"/>
      <c r="AZ66" s="178"/>
      <c r="BA66" s="178"/>
      <c r="BB66" s="178"/>
      <c r="BC66" s="178"/>
      <c r="BD66" s="178"/>
      <c r="BE66" s="178"/>
      <c r="BF66" s="178"/>
      <c r="BG66" s="178"/>
      <c r="BH66" s="178"/>
    </row>
    <row r="67" spans="1:60" outlineLevel="1" x14ac:dyDescent="0.2">
      <c r="A67" s="179"/>
      <c r="B67" s="180"/>
      <c r="C67" s="182" t="s">
        <v>178</v>
      </c>
      <c r="D67" s="183"/>
      <c r="E67" s="184">
        <v>73.900000000000006</v>
      </c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8"/>
      <c r="Z67" s="178"/>
      <c r="AA67" s="178"/>
      <c r="AB67" s="178"/>
      <c r="AC67" s="178"/>
      <c r="AD67" s="178"/>
      <c r="AE67" s="178"/>
      <c r="AF67" s="178"/>
      <c r="AG67" s="178" t="s">
        <v>164</v>
      </c>
      <c r="AH67" s="178">
        <v>0</v>
      </c>
      <c r="AI67" s="178"/>
      <c r="AJ67" s="178"/>
      <c r="AK67" s="178"/>
      <c r="AL67" s="178"/>
      <c r="AM67" s="178"/>
      <c r="AN67" s="178"/>
      <c r="AO67" s="178"/>
      <c r="AP67" s="178"/>
      <c r="AQ67" s="178"/>
      <c r="AR67" s="178"/>
      <c r="AS67" s="178"/>
      <c r="AT67" s="178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</row>
    <row r="68" spans="1:60" outlineLevel="1" x14ac:dyDescent="0.2">
      <c r="A68" s="179"/>
      <c r="B68" s="180"/>
      <c r="C68" s="182" t="s">
        <v>179</v>
      </c>
      <c r="D68" s="183"/>
      <c r="E68" s="184">
        <v>34.799999999999997</v>
      </c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8"/>
      <c r="Z68" s="178"/>
      <c r="AA68" s="178"/>
      <c r="AB68" s="178"/>
      <c r="AC68" s="178"/>
      <c r="AD68" s="178"/>
      <c r="AE68" s="178"/>
      <c r="AF68" s="178"/>
      <c r="AG68" s="178" t="s">
        <v>164</v>
      </c>
      <c r="AH68" s="178">
        <v>0</v>
      </c>
      <c r="AI68" s="178"/>
      <c r="AJ68" s="178"/>
      <c r="AK68" s="178"/>
      <c r="AL68" s="178"/>
      <c r="AM68" s="178"/>
      <c r="AN68" s="178"/>
      <c r="AO68" s="178"/>
      <c r="AP68" s="178"/>
      <c r="AQ68" s="178"/>
      <c r="AR68" s="178"/>
      <c r="AS68" s="178"/>
      <c r="AT68" s="178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</row>
    <row r="69" spans="1:60" outlineLevel="1" x14ac:dyDescent="0.2">
      <c r="A69" s="179"/>
      <c r="B69" s="180"/>
      <c r="C69" s="185" t="s">
        <v>170</v>
      </c>
      <c r="D69" s="186"/>
      <c r="E69" s="187">
        <v>108.7</v>
      </c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8"/>
      <c r="Z69" s="178"/>
      <c r="AA69" s="178"/>
      <c r="AB69" s="178"/>
      <c r="AC69" s="178"/>
      <c r="AD69" s="178"/>
      <c r="AE69" s="178"/>
      <c r="AF69" s="178"/>
      <c r="AG69" s="178" t="s">
        <v>164</v>
      </c>
      <c r="AH69" s="178">
        <v>1</v>
      </c>
      <c r="AI69" s="178"/>
      <c r="AJ69" s="178"/>
      <c r="AK69" s="178"/>
      <c r="AL69" s="178"/>
      <c r="AM69" s="178"/>
      <c r="AN69" s="178"/>
      <c r="AO69" s="178"/>
      <c r="AP69" s="178"/>
      <c r="AQ69" s="178"/>
      <c r="AR69" s="178"/>
      <c r="AS69" s="178"/>
      <c r="AT69" s="178"/>
      <c r="AU69" s="178"/>
      <c r="AV69" s="178"/>
      <c r="AW69" s="178"/>
      <c r="AX69" s="178"/>
      <c r="AY69" s="178"/>
      <c r="AZ69" s="178"/>
      <c r="BA69" s="178"/>
      <c r="BB69" s="178"/>
      <c r="BC69" s="178"/>
      <c r="BD69" s="178"/>
      <c r="BE69" s="178"/>
      <c r="BF69" s="178"/>
      <c r="BG69" s="178"/>
      <c r="BH69" s="178"/>
    </row>
    <row r="70" spans="1:60" outlineLevel="1" x14ac:dyDescent="0.2">
      <c r="A70" s="169">
        <v>9</v>
      </c>
      <c r="B70" s="170" t="s">
        <v>209</v>
      </c>
      <c r="C70" s="171" t="s">
        <v>210</v>
      </c>
      <c r="D70" s="172" t="s">
        <v>211</v>
      </c>
      <c r="E70" s="173">
        <v>11.84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5">
        <v>0</v>
      </c>
      <c r="O70" s="175">
        <f>ROUND(E70*N70,2)</f>
        <v>0</v>
      </c>
      <c r="P70" s="175">
        <v>1.383E-2</v>
      </c>
      <c r="Q70" s="175">
        <f>ROUND(E70*P70,2)</f>
        <v>0.16</v>
      </c>
      <c r="R70" s="175"/>
      <c r="S70" s="175" t="s">
        <v>158</v>
      </c>
      <c r="T70" s="176" t="s">
        <v>158</v>
      </c>
      <c r="U70" s="177">
        <v>0.12</v>
      </c>
      <c r="V70" s="177">
        <f>ROUND(E70*U70,2)</f>
        <v>1.42</v>
      </c>
      <c r="W70" s="177"/>
      <c r="X70" s="177" t="s">
        <v>159</v>
      </c>
      <c r="Y70" s="178"/>
      <c r="Z70" s="178"/>
      <c r="AA70" s="178"/>
      <c r="AB70" s="178"/>
      <c r="AC70" s="178"/>
      <c r="AD70" s="178"/>
      <c r="AE70" s="178"/>
      <c r="AF70" s="178"/>
      <c r="AG70" s="178" t="s">
        <v>174</v>
      </c>
      <c r="AH70" s="178"/>
      <c r="AI70" s="178"/>
      <c r="AJ70" s="178"/>
      <c r="AK70" s="178"/>
      <c r="AL70" s="178"/>
      <c r="AM70" s="178"/>
      <c r="AN70" s="178"/>
      <c r="AO70" s="178"/>
      <c r="AP70" s="178"/>
      <c r="AQ70" s="178"/>
      <c r="AR70" s="178"/>
      <c r="AS70" s="178"/>
      <c r="AT70" s="178"/>
      <c r="AU70" s="178"/>
      <c r="AV70" s="178"/>
      <c r="AW70" s="178"/>
      <c r="AX70" s="178"/>
      <c r="AY70" s="178"/>
      <c r="AZ70" s="178"/>
      <c r="BA70" s="178"/>
      <c r="BB70" s="178"/>
      <c r="BC70" s="178"/>
      <c r="BD70" s="178"/>
      <c r="BE70" s="178"/>
      <c r="BF70" s="178"/>
      <c r="BG70" s="178"/>
      <c r="BH70" s="178"/>
    </row>
    <row r="71" spans="1:60" outlineLevel="1" x14ac:dyDescent="0.2">
      <c r="A71" s="179"/>
      <c r="B71" s="180"/>
      <c r="C71" s="182" t="s">
        <v>163</v>
      </c>
      <c r="D71" s="183"/>
      <c r="E71" s="184"/>
      <c r="F71" s="177"/>
      <c r="G71" s="177"/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8"/>
      <c r="Z71" s="178"/>
      <c r="AA71" s="178"/>
      <c r="AB71" s="178"/>
      <c r="AC71" s="178"/>
      <c r="AD71" s="178"/>
      <c r="AE71" s="178"/>
      <c r="AF71" s="178"/>
      <c r="AG71" s="178" t="s">
        <v>164</v>
      </c>
      <c r="AH71" s="178">
        <v>0</v>
      </c>
      <c r="AI71" s="178"/>
      <c r="AJ71" s="178"/>
      <c r="AK71" s="178"/>
      <c r="AL71" s="178"/>
      <c r="AM71" s="178"/>
      <c r="AN71" s="178"/>
      <c r="AO71" s="178"/>
      <c r="AP71" s="178"/>
      <c r="AQ71" s="178"/>
      <c r="AR71" s="178"/>
      <c r="AS71" s="178"/>
      <c r="AT71" s="178"/>
      <c r="AU71" s="178"/>
      <c r="AV71" s="178"/>
      <c r="AW71" s="178"/>
      <c r="AX71" s="178"/>
      <c r="AY71" s="178"/>
      <c r="AZ71" s="178"/>
      <c r="BA71" s="178"/>
      <c r="BB71" s="178"/>
      <c r="BC71" s="178"/>
      <c r="BD71" s="178"/>
      <c r="BE71" s="178"/>
      <c r="BF71" s="178"/>
      <c r="BG71" s="178"/>
      <c r="BH71" s="178"/>
    </row>
    <row r="72" spans="1:60" outlineLevel="1" x14ac:dyDescent="0.2">
      <c r="A72" s="179"/>
      <c r="B72" s="180"/>
      <c r="C72" s="182" t="s">
        <v>212</v>
      </c>
      <c r="D72" s="183"/>
      <c r="E72" s="184"/>
      <c r="F72" s="177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8"/>
      <c r="Z72" s="178"/>
      <c r="AA72" s="178"/>
      <c r="AB72" s="178"/>
      <c r="AC72" s="178"/>
      <c r="AD72" s="178"/>
      <c r="AE72" s="178"/>
      <c r="AF72" s="178"/>
      <c r="AG72" s="178" t="s">
        <v>164</v>
      </c>
      <c r="AH72" s="178">
        <v>0</v>
      </c>
      <c r="AI72" s="178"/>
      <c r="AJ72" s="178"/>
      <c r="AK72" s="178"/>
      <c r="AL72" s="178"/>
      <c r="AM72" s="178"/>
      <c r="AN72" s="178"/>
      <c r="AO72" s="178"/>
      <c r="AP72" s="178"/>
      <c r="AQ72" s="178"/>
      <c r="AR72" s="178"/>
      <c r="AS72" s="178"/>
      <c r="AT72" s="178"/>
      <c r="AU72" s="178"/>
      <c r="AV72" s="178"/>
      <c r="AW72" s="178"/>
      <c r="AX72" s="178"/>
      <c r="AY72" s="178"/>
      <c r="AZ72" s="178"/>
      <c r="BA72" s="178"/>
      <c r="BB72" s="178"/>
      <c r="BC72" s="178"/>
      <c r="BD72" s="178"/>
      <c r="BE72" s="178"/>
      <c r="BF72" s="178"/>
      <c r="BG72" s="178"/>
      <c r="BH72" s="178"/>
    </row>
    <row r="73" spans="1:60" outlineLevel="1" x14ac:dyDescent="0.2">
      <c r="A73" s="179"/>
      <c r="B73" s="180"/>
      <c r="C73" s="182" t="s">
        <v>213</v>
      </c>
      <c r="D73" s="183"/>
      <c r="E73" s="184">
        <v>8.2799999999999994</v>
      </c>
      <c r="F73" s="177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8"/>
      <c r="Z73" s="178"/>
      <c r="AA73" s="178"/>
      <c r="AB73" s="178"/>
      <c r="AC73" s="178"/>
      <c r="AD73" s="178"/>
      <c r="AE73" s="178"/>
      <c r="AF73" s="178"/>
      <c r="AG73" s="178" t="s">
        <v>164</v>
      </c>
      <c r="AH73" s="178">
        <v>0</v>
      </c>
      <c r="AI73" s="178"/>
      <c r="AJ73" s="178"/>
      <c r="AK73" s="178"/>
      <c r="AL73" s="178"/>
      <c r="AM73" s="178"/>
      <c r="AN73" s="178"/>
      <c r="AO73" s="178"/>
      <c r="AP73" s="178"/>
      <c r="AQ73" s="178"/>
      <c r="AR73" s="178"/>
      <c r="AS73" s="178"/>
      <c r="AT73" s="178"/>
      <c r="AU73" s="178"/>
      <c r="AV73" s="178"/>
      <c r="AW73" s="178"/>
      <c r="AX73" s="178"/>
      <c r="AY73" s="178"/>
      <c r="AZ73" s="178"/>
      <c r="BA73" s="178"/>
      <c r="BB73" s="178"/>
      <c r="BC73" s="178"/>
      <c r="BD73" s="178"/>
      <c r="BE73" s="178"/>
      <c r="BF73" s="178"/>
      <c r="BG73" s="178"/>
      <c r="BH73" s="178"/>
    </row>
    <row r="74" spans="1:60" outlineLevel="1" x14ac:dyDescent="0.2">
      <c r="A74" s="179"/>
      <c r="B74" s="180"/>
      <c r="C74" s="182" t="s">
        <v>214</v>
      </c>
      <c r="D74" s="183"/>
      <c r="E74" s="184">
        <v>3.56</v>
      </c>
      <c r="F74" s="177"/>
      <c r="G74" s="177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8"/>
      <c r="Z74" s="178"/>
      <c r="AA74" s="178"/>
      <c r="AB74" s="178"/>
      <c r="AC74" s="178"/>
      <c r="AD74" s="178"/>
      <c r="AE74" s="178"/>
      <c r="AF74" s="178"/>
      <c r="AG74" s="178" t="s">
        <v>164</v>
      </c>
      <c r="AH74" s="178">
        <v>0</v>
      </c>
      <c r="AI74" s="178"/>
      <c r="AJ74" s="178"/>
      <c r="AK74" s="178"/>
      <c r="AL74" s="178"/>
      <c r="AM74" s="178"/>
      <c r="AN74" s="178"/>
      <c r="AO74" s="178"/>
      <c r="AP74" s="178"/>
      <c r="AQ74" s="178"/>
      <c r="AR74" s="178"/>
      <c r="AS74" s="178"/>
      <c r="AT74" s="178"/>
      <c r="AU74" s="178"/>
      <c r="AV74" s="178"/>
      <c r="AW74" s="178"/>
      <c r="AX74" s="178"/>
      <c r="AY74" s="178"/>
      <c r="AZ74" s="178"/>
      <c r="BA74" s="178"/>
      <c r="BB74" s="178"/>
      <c r="BC74" s="178"/>
      <c r="BD74" s="178"/>
      <c r="BE74" s="178"/>
      <c r="BF74" s="178"/>
      <c r="BG74" s="178"/>
      <c r="BH74" s="178"/>
    </row>
    <row r="75" spans="1:60" outlineLevel="1" x14ac:dyDescent="0.2">
      <c r="A75" s="179"/>
      <c r="B75" s="180"/>
      <c r="C75" s="185" t="s">
        <v>170</v>
      </c>
      <c r="D75" s="186"/>
      <c r="E75" s="187">
        <v>11.84</v>
      </c>
      <c r="F75" s="177"/>
      <c r="G75" s="177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8"/>
      <c r="Z75" s="178"/>
      <c r="AA75" s="178"/>
      <c r="AB75" s="178"/>
      <c r="AC75" s="178"/>
      <c r="AD75" s="178"/>
      <c r="AE75" s="178"/>
      <c r="AF75" s="178"/>
      <c r="AG75" s="178" t="s">
        <v>164</v>
      </c>
      <c r="AH75" s="178">
        <v>1</v>
      </c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8"/>
      <c r="AT75" s="178"/>
      <c r="AU75" s="178"/>
      <c r="AV75" s="178"/>
      <c r="AW75" s="178"/>
      <c r="AX75" s="178"/>
      <c r="AY75" s="178"/>
      <c r="AZ75" s="178"/>
      <c r="BA75" s="178"/>
      <c r="BB75" s="178"/>
      <c r="BC75" s="178"/>
      <c r="BD75" s="178"/>
      <c r="BE75" s="178"/>
      <c r="BF75" s="178"/>
      <c r="BG75" s="178"/>
      <c r="BH75" s="178"/>
    </row>
    <row r="76" spans="1:60" outlineLevel="1" x14ac:dyDescent="0.2">
      <c r="A76" s="169">
        <v>10</v>
      </c>
      <c r="B76" s="170" t="s">
        <v>215</v>
      </c>
      <c r="C76" s="171" t="s">
        <v>216</v>
      </c>
      <c r="D76" s="172" t="s">
        <v>157</v>
      </c>
      <c r="E76" s="173">
        <v>5.15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75">
        <v>0</v>
      </c>
      <c r="O76" s="175">
        <f>ROUND(E76*N76,2)</f>
        <v>0</v>
      </c>
      <c r="P76" s="175">
        <v>6.8000000000000005E-2</v>
      </c>
      <c r="Q76" s="175">
        <f>ROUND(E76*P76,2)</f>
        <v>0.35</v>
      </c>
      <c r="R76" s="175"/>
      <c r="S76" s="175" t="s">
        <v>158</v>
      </c>
      <c r="T76" s="176" t="s">
        <v>158</v>
      </c>
      <c r="U76" s="177">
        <v>0.3</v>
      </c>
      <c r="V76" s="177">
        <f>ROUND(E76*U76,2)</f>
        <v>1.55</v>
      </c>
      <c r="W76" s="177"/>
      <c r="X76" s="177" t="s">
        <v>159</v>
      </c>
      <c r="Y76" s="178"/>
      <c r="Z76" s="178"/>
      <c r="AA76" s="178"/>
      <c r="AB76" s="178"/>
      <c r="AC76" s="178"/>
      <c r="AD76" s="178"/>
      <c r="AE76" s="178"/>
      <c r="AF76" s="178"/>
      <c r="AG76" s="178" t="s">
        <v>174</v>
      </c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8"/>
      <c r="AT76" s="178"/>
      <c r="AU76" s="178"/>
      <c r="AV76" s="178"/>
      <c r="AW76" s="178"/>
      <c r="AX76" s="178"/>
      <c r="AY76" s="178"/>
      <c r="AZ76" s="178"/>
      <c r="BA76" s="178"/>
      <c r="BB76" s="178"/>
      <c r="BC76" s="178"/>
      <c r="BD76" s="178"/>
      <c r="BE76" s="178"/>
      <c r="BF76" s="178"/>
      <c r="BG76" s="178"/>
      <c r="BH76" s="178"/>
    </row>
    <row r="77" spans="1:60" outlineLevel="1" x14ac:dyDescent="0.2">
      <c r="A77" s="179"/>
      <c r="B77" s="180"/>
      <c r="C77" s="182" t="s">
        <v>163</v>
      </c>
      <c r="D77" s="183"/>
      <c r="E77" s="184"/>
      <c r="F77" s="177"/>
      <c r="G77" s="177"/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8"/>
      <c r="Z77" s="178"/>
      <c r="AA77" s="178"/>
      <c r="AB77" s="178"/>
      <c r="AC77" s="178"/>
      <c r="AD77" s="178"/>
      <c r="AE77" s="178"/>
      <c r="AF77" s="178"/>
      <c r="AG77" s="178" t="s">
        <v>164</v>
      </c>
      <c r="AH77" s="178">
        <v>0</v>
      </c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78"/>
      <c r="AT77" s="178"/>
      <c r="AU77" s="178"/>
      <c r="AV77" s="178"/>
      <c r="AW77" s="178"/>
      <c r="AX77" s="178"/>
      <c r="AY77" s="178"/>
      <c r="AZ77" s="178"/>
      <c r="BA77" s="178"/>
      <c r="BB77" s="178"/>
      <c r="BC77" s="178"/>
      <c r="BD77" s="178"/>
      <c r="BE77" s="178"/>
      <c r="BF77" s="178"/>
      <c r="BG77" s="178"/>
      <c r="BH77" s="178"/>
    </row>
    <row r="78" spans="1:60" outlineLevel="1" x14ac:dyDescent="0.2">
      <c r="A78" s="179"/>
      <c r="B78" s="180"/>
      <c r="C78" s="182" t="s">
        <v>217</v>
      </c>
      <c r="D78" s="183"/>
      <c r="E78" s="184"/>
      <c r="F78" s="177"/>
      <c r="G78" s="177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8"/>
      <c r="Z78" s="178"/>
      <c r="AA78" s="178"/>
      <c r="AB78" s="178"/>
      <c r="AC78" s="178"/>
      <c r="AD78" s="178"/>
      <c r="AE78" s="178"/>
      <c r="AF78" s="178"/>
      <c r="AG78" s="178" t="s">
        <v>164</v>
      </c>
      <c r="AH78" s="178">
        <v>0</v>
      </c>
      <c r="AI78" s="178"/>
      <c r="AJ78" s="178"/>
      <c r="AK78" s="178"/>
      <c r="AL78" s="178"/>
      <c r="AM78" s="178"/>
      <c r="AN78" s="178"/>
      <c r="AO78" s="178"/>
      <c r="AP78" s="178"/>
      <c r="AQ78" s="178"/>
      <c r="AR78" s="178"/>
      <c r="AS78" s="178"/>
      <c r="AT78" s="178"/>
      <c r="AU78" s="178"/>
      <c r="AV78" s="178"/>
      <c r="AW78" s="178"/>
      <c r="AX78" s="178"/>
      <c r="AY78" s="178"/>
      <c r="AZ78" s="178"/>
      <c r="BA78" s="178"/>
      <c r="BB78" s="178"/>
      <c r="BC78" s="178"/>
      <c r="BD78" s="178"/>
      <c r="BE78" s="178"/>
      <c r="BF78" s="178"/>
      <c r="BG78" s="178"/>
      <c r="BH78" s="178"/>
    </row>
    <row r="79" spans="1:60" outlineLevel="1" x14ac:dyDescent="0.2">
      <c r="A79" s="179"/>
      <c r="B79" s="180"/>
      <c r="C79" s="182" t="s">
        <v>218</v>
      </c>
      <c r="D79" s="183"/>
      <c r="E79" s="184"/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8"/>
      <c r="Z79" s="178"/>
      <c r="AA79" s="178"/>
      <c r="AB79" s="178"/>
      <c r="AC79" s="178"/>
      <c r="AD79" s="178"/>
      <c r="AE79" s="178"/>
      <c r="AF79" s="178"/>
      <c r="AG79" s="178" t="s">
        <v>164</v>
      </c>
      <c r="AH79" s="178">
        <v>0</v>
      </c>
      <c r="AI79" s="178"/>
      <c r="AJ79" s="178"/>
      <c r="AK79" s="178"/>
      <c r="AL79" s="178"/>
      <c r="AM79" s="178"/>
      <c r="AN79" s="178"/>
      <c r="AO79" s="178"/>
      <c r="AP79" s="178"/>
      <c r="AQ79" s="178"/>
      <c r="AR79" s="178"/>
      <c r="AS79" s="178"/>
      <c r="AT79" s="178"/>
      <c r="AU79" s="178"/>
      <c r="AV79" s="178"/>
      <c r="AW79" s="178"/>
      <c r="AX79" s="178"/>
      <c r="AY79" s="178"/>
      <c r="AZ79" s="178"/>
      <c r="BA79" s="178"/>
      <c r="BB79" s="178"/>
      <c r="BC79" s="178"/>
      <c r="BD79" s="178"/>
      <c r="BE79" s="178"/>
      <c r="BF79" s="178"/>
      <c r="BG79" s="178"/>
      <c r="BH79" s="178"/>
    </row>
    <row r="80" spans="1:60" outlineLevel="1" x14ac:dyDescent="0.2">
      <c r="A80" s="179"/>
      <c r="B80" s="180"/>
      <c r="C80" s="182" t="s">
        <v>219</v>
      </c>
      <c r="D80" s="183"/>
      <c r="E80" s="184">
        <v>5.15</v>
      </c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8"/>
      <c r="Z80" s="178"/>
      <c r="AA80" s="178"/>
      <c r="AB80" s="178"/>
      <c r="AC80" s="178"/>
      <c r="AD80" s="178"/>
      <c r="AE80" s="178"/>
      <c r="AF80" s="178"/>
      <c r="AG80" s="178" t="s">
        <v>164</v>
      </c>
      <c r="AH80" s="178">
        <v>0</v>
      </c>
      <c r="AI80" s="178"/>
      <c r="AJ80" s="178"/>
      <c r="AK80" s="178"/>
      <c r="AL80" s="178"/>
      <c r="AM80" s="178"/>
      <c r="AN80" s="178"/>
      <c r="AO80" s="178"/>
      <c r="AP80" s="178"/>
      <c r="AQ80" s="178"/>
      <c r="AR80" s="178"/>
      <c r="AS80" s="178"/>
      <c r="AT80" s="178"/>
      <c r="AU80" s="178"/>
      <c r="AV80" s="178"/>
      <c r="AW80" s="178"/>
      <c r="AX80" s="178"/>
      <c r="AY80" s="178"/>
      <c r="AZ80" s="178"/>
      <c r="BA80" s="178"/>
      <c r="BB80" s="178"/>
      <c r="BC80" s="178"/>
      <c r="BD80" s="178"/>
      <c r="BE80" s="178"/>
      <c r="BF80" s="178"/>
      <c r="BG80" s="178"/>
      <c r="BH80" s="178"/>
    </row>
    <row r="81" spans="1:60" outlineLevel="1" x14ac:dyDescent="0.2">
      <c r="A81" s="179"/>
      <c r="B81" s="180"/>
      <c r="C81" s="185" t="s">
        <v>170</v>
      </c>
      <c r="D81" s="186"/>
      <c r="E81" s="187">
        <v>5.15</v>
      </c>
      <c r="F81" s="177"/>
      <c r="G81" s="177"/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8"/>
      <c r="Z81" s="178"/>
      <c r="AA81" s="178"/>
      <c r="AB81" s="178"/>
      <c r="AC81" s="178"/>
      <c r="AD81" s="178"/>
      <c r="AE81" s="178"/>
      <c r="AF81" s="178"/>
      <c r="AG81" s="178" t="s">
        <v>164</v>
      </c>
      <c r="AH81" s="178">
        <v>1</v>
      </c>
      <c r="AI81" s="178"/>
      <c r="AJ81" s="178"/>
      <c r="AK81" s="178"/>
      <c r="AL81" s="178"/>
      <c r="AM81" s="178"/>
      <c r="AN81" s="178"/>
      <c r="AO81" s="178"/>
      <c r="AP81" s="178"/>
      <c r="AQ81" s="178"/>
      <c r="AR81" s="178"/>
      <c r="AS81" s="178"/>
      <c r="AT81" s="178"/>
      <c r="AU81" s="178"/>
      <c r="AV81" s="178"/>
      <c r="AW81" s="178"/>
      <c r="AX81" s="178"/>
      <c r="AY81" s="178"/>
      <c r="AZ81" s="178"/>
      <c r="BA81" s="178"/>
      <c r="BB81" s="178"/>
      <c r="BC81" s="178"/>
      <c r="BD81" s="178"/>
      <c r="BE81" s="178"/>
      <c r="BF81" s="178"/>
      <c r="BG81" s="178"/>
      <c r="BH81" s="178"/>
    </row>
    <row r="82" spans="1:60" outlineLevel="1" x14ac:dyDescent="0.2">
      <c r="A82" s="169">
        <v>11</v>
      </c>
      <c r="B82" s="170" t="s">
        <v>220</v>
      </c>
      <c r="C82" s="171" t="s">
        <v>221</v>
      </c>
      <c r="D82" s="172" t="s">
        <v>186</v>
      </c>
      <c r="E82" s="173">
        <v>4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75">
        <v>1.33E-3</v>
      </c>
      <c r="O82" s="175">
        <f>ROUND(E82*N82,2)</f>
        <v>0.01</v>
      </c>
      <c r="P82" s="175">
        <v>0.01</v>
      </c>
      <c r="Q82" s="175">
        <f>ROUND(E82*P82,2)</f>
        <v>0.04</v>
      </c>
      <c r="R82" s="175"/>
      <c r="S82" s="175" t="s">
        <v>187</v>
      </c>
      <c r="T82" s="176" t="s">
        <v>188</v>
      </c>
      <c r="U82" s="177">
        <v>4.67</v>
      </c>
      <c r="V82" s="177">
        <f>ROUND(E82*U82,2)</f>
        <v>18.68</v>
      </c>
      <c r="W82" s="177"/>
      <c r="X82" s="177" t="s">
        <v>159</v>
      </c>
      <c r="Y82" s="178"/>
      <c r="Z82" s="178"/>
      <c r="AA82" s="178"/>
      <c r="AB82" s="178"/>
      <c r="AC82" s="178"/>
      <c r="AD82" s="178"/>
      <c r="AE82" s="178"/>
      <c r="AF82" s="178"/>
      <c r="AG82" s="178" t="s">
        <v>174</v>
      </c>
      <c r="AH82" s="178"/>
      <c r="AI82" s="178"/>
      <c r="AJ82" s="178"/>
      <c r="AK82" s="178"/>
      <c r="AL82" s="178"/>
      <c r="AM82" s="178"/>
      <c r="AN82" s="178"/>
      <c r="AO82" s="178"/>
      <c r="AP82" s="178"/>
      <c r="AQ82" s="178"/>
      <c r="AR82" s="178"/>
      <c r="AS82" s="178"/>
      <c r="AT82" s="178"/>
      <c r="AU82" s="178"/>
      <c r="AV82" s="178"/>
      <c r="AW82" s="178"/>
      <c r="AX82" s="178"/>
      <c r="AY82" s="178"/>
      <c r="AZ82" s="178"/>
      <c r="BA82" s="178"/>
      <c r="BB82" s="178"/>
      <c r="BC82" s="178"/>
      <c r="BD82" s="178"/>
      <c r="BE82" s="178"/>
      <c r="BF82" s="178"/>
      <c r="BG82" s="178"/>
      <c r="BH82" s="178"/>
    </row>
    <row r="83" spans="1:60" outlineLevel="1" x14ac:dyDescent="0.2">
      <c r="A83" s="179"/>
      <c r="B83" s="180"/>
      <c r="C83" s="182" t="s">
        <v>163</v>
      </c>
      <c r="D83" s="183"/>
      <c r="E83" s="184"/>
      <c r="F83" s="177"/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8"/>
      <c r="Z83" s="178"/>
      <c r="AA83" s="178"/>
      <c r="AB83" s="178"/>
      <c r="AC83" s="178"/>
      <c r="AD83" s="178"/>
      <c r="AE83" s="178"/>
      <c r="AF83" s="178"/>
      <c r="AG83" s="178" t="s">
        <v>164</v>
      </c>
      <c r="AH83" s="178">
        <v>0</v>
      </c>
      <c r="AI83" s="178"/>
      <c r="AJ83" s="178"/>
      <c r="AK83" s="178"/>
      <c r="AL83" s="178"/>
      <c r="AM83" s="178"/>
      <c r="AN83" s="178"/>
      <c r="AO83" s="178"/>
      <c r="AP83" s="178"/>
      <c r="AQ83" s="178"/>
      <c r="AR83" s="178"/>
      <c r="AS83" s="178"/>
      <c r="AT83" s="178"/>
      <c r="AU83" s="178"/>
      <c r="AV83" s="178"/>
      <c r="AW83" s="178"/>
      <c r="AX83" s="178"/>
      <c r="AY83" s="178"/>
      <c r="AZ83" s="178"/>
      <c r="BA83" s="178"/>
      <c r="BB83" s="178"/>
      <c r="BC83" s="178"/>
      <c r="BD83" s="178"/>
      <c r="BE83" s="178"/>
      <c r="BF83" s="178"/>
      <c r="BG83" s="178"/>
      <c r="BH83" s="178"/>
    </row>
    <row r="84" spans="1:60" outlineLevel="1" x14ac:dyDescent="0.2">
      <c r="A84" s="179"/>
      <c r="B84" s="180"/>
      <c r="C84" s="182" t="s">
        <v>222</v>
      </c>
      <c r="D84" s="183"/>
      <c r="E84" s="184">
        <v>4</v>
      </c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8"/>
      <c r="Z84" s="178"/>
      <c r="AA84" s="178"/>
      <c r="AB84" s="178"/>
      <c r="AC84" s="178"/>
      <c r="AD84" s="178"/>
      <c r="AE84" s="178"/>
      <c r="AF84" s="178"/>
      <c r="AG84" s="178" t="s">
        <v>164</v>
      </c>
      <c r="AH84" s="178">
        <v>0</v>
      </c>
      <c r="AI84" s="178"/>
      <c r="AJ84" s="178"/>
      <c r="AK84" s="178"/>
      <c r="AL84" s="178"/>
      <c r="AM84" s="178"/>
      <c r="AN84" s="178"/>
      <c r="AO84" s="178"/>
      <c r="AP84" s="178"/>
      <c r="AQ84" s="178"/>
      <c r="AR84" s="178"/>
      <c r="AS84" s="178"/>
      <c r="AT84" s="178"/>
      <c r="AU84" s="178"/>
      <c r="AV84" s="178"/>
      <c r="AW84" s="178"/>
      <c r="AX84" s="178"/>
      <c r="AY84" s="178"/>
      <c r="AZ84" s="178"/>
      <c r="BA84" s="178"/>
      <c r="BB84" s="178"/>
      <c r="BC84" s="178"/>
      <c r="BD84" s="178"/>
      <c r="BE84" s="178"/>
      <c r="BF84" s="178"/>
      <c r="BG84" s="178"/>
      <c r="BH84" s="178"/>
    </row>
    <row r="85" spans="1:60" outlineLevel="1" x14ac:dyDescent="0.2">
      <c r="A85" s="179"/>
      <c r="B85" s="180"/>
      <c r="C85" s="185" t="s">
        <v>170</v>
      </c>
      <c r="D85" s="186"/>
      <c r="E85" s="187">
        <v>4</v>
      </c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8"/>
      <c r="Z85" s="178"/>
      <c r="AA85" s="178"/>
      <c r="AB85" s="178"/>
      <c r="AC85" s="178"/>
      <c r="AD85" s="178"/>
      <c r="AE85" s="178"/>
      <c r="AF85" s="178"/>
      <c r="AG85" s="178" t="s">
        <v>164</v>
      </c>
      <c r="AH85" s="178">
        <v>1</v>
      </c>
      <c r="AI85" s="178"/>
      <c r="AJ85" s="178"/>
      <c r="AK85" s="178"/>
      <c r="AL85" s="178"/>
      <c r="AM85" s="178"/>
      <c r="AN85" s="178"/>
      <c r="AO85" s="178"/>
      <c r="AP85" s="178"/>
      <c r="AQ85" s="178"/>
      <c r="AR85" s="178"/>
      <c r="AS85" s="178"/>
      <c r="AT85" s="178"/>
      <c r="AU85" s="178"/>
      <c r="AV85" s="178"/>
      <c r="AW85" s="178"/>
      <c r="AX85" s="178"/>
      <c r="AY85" s="178"/>
      <c r="AZ85" s="178"/>
      <c r="BA85" s="178"/>
      <c r="BB85" s="178"/>
      <c r="BC85" s="178"/>
      <c r="BD85" s="178"/>
      <c r="BE85" s="178"/>
      <c r="BF85" s="178"/>
      <c r="BG85" s="178"/>
      <c r="BH85" s="178"/>
    </row>
    <row r="86" spans="1:60" ht="22.5" outlineLevel="1" x14ac:dyDescent="0.2">
      <c r="A86" s="169">
        <v>12</v>
      </c>
      <c r="B86" s="170" t="s">
        <v>223</v>
      </c>
      <c r="C86" s="171" t="s">
        <v>224</v>
      </c>
      <c r="D86" s="172" t="s">
        <v>186</v>
      </c>
      <c r="E86" s="173">
        <v>1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5">
        <v>1.33E-3</v>
      </c>
      <c r="O86" s="175">
        <f>ROUND(E86*N86,2)</f>
        <v>0</v>
      </c>
      <c r="P86" s="175">
        <v>0.01</v>
      </c>
      <c r="Q86" s="175">
        <f>ROUND(E86*P86,2)</f>
        <v>0.01</v>
      </c>
      <c r="R86" s="175"/>
      <c r="S86" s="175" t="s">
        <v>187</v>
      </c>
      <c r="T86" s="176" t="s">
        <v>188</v>
      </c>
      <c r="U86" s="177">
        <v>4.67</v>
      </c>
      <c r="V86" s="177">
        <f>ROUND(E86*U86,2)</f>
        <v>4.67</v>
      </c>
      <c r="W86" s="177"/>
      <c r="X86" s="177" t="s">
        <v>159</v>
      </c>
      <c r="Y86" s="178"/>
      <c r="Z86" s="178"/>
      <c r="AA86" s="178"/>
      <c r="AB86" s="178"/>
      <c r="AC86" s="178"/>
      <c r="AD86" s="178"/>
      <c r="AE86" s="178"/>
      <c r="AF86" s="178"/>
      <c r="AG86" s="178" t="s">
        <v>174</v>
      </c>
      <c r="AH86" s="178"/>
      <c r="AI86" s="178"/>
      <c r="AJ86" s="178"/>
      <c r="AK86" s="178"/>
      <c r="AL86" s="178"/>
      <c r="AM86" s="178"/>
      <c r="AN86" s="178"/>
      <c r="AO86" s="178"/>
      <c r="AP86" s="178"/>
      <c r="AQ86" s="178"/>
      <c r="AR86" s="178"/>
      <c r="AS86" s="178"/>
      <c r="AT86" s="178"/>
      <c r="AU86" s="178"/>
      <c r="AV86" s="178"/>
      <c r="AW86" s="178"/>
      <c r="AX86" s="178"/>
      <c r="AY86" s="178"/>
      <c r="AZ86" s="178"/>
      <c r="BA86" s="178"/>
      <c r="BB86" s="178"/>
      <c r="BC86" s="178"/>
      <c r="BD86" s="178"/>
      <c r="BE86" s="178"/>
      <c r="BF86" s="178"/>
      <c r="BG86" s="178"/>
      <c r="BH86" s="178"/>
    </row>
    <row r="87" spans="1:60" outlineLevel="1" x14ac:dyDescent="0.2">
      <c r="A87" s="179"/>
      <c r="B87" s="180"/>
      <c r="C87" s="182" t="s">
        <v>163</v>
      </c>
      <c r="D87" s="183"/>
      <c r="E87" s="184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177"/>
      <c r="T87" s="177"/>
      <c r="U87" s="177"/>
      <c r="V87" s="177"/>
      <c r="W87" s="177"/>
      <c r="X87" s="177"/>
      <c r="Y87" s="178"/>
      <c r="Z87" s="178"/>
      <c r="AA87" s="178"/>
      <c r="AB87" s="178"/>
      <c r="AC87" s="178"/>
      <c r="AD87" s="178"/>
      <c r="AE87" s="178"/>
      <c r="AF87" s="178"/>
      <c r="AG87" s="178" t="s">
        <v>164</v>
      </c>
      <c r="AH87" s="178">
        <v>0</v>
      </c>
      <c r="AI87" s="178"/>
      <c r="AJ87" s="178"/>
      <c r="AK87" s="178"/>
      <c r="AL87" s="178"/>
      <c r="AM87" s="178"/>
      <c r="AN87" s="178"/>
      <c r="AO87" s="178"/>
      <c r="AP87" s="178"/>
      <c r="AQ87" s="178"/>
      <c r="AR87" s="178"/>
      <c r="AS87" s="178"/>
      <c r="AT87" s="178"/>
      <c r="AU87" s="178"/>
      <c r="AV87" s="178"/>
      <c r="AW87" s="178"/>
      <c r="AX87" s="178"/>
      <c r="AY87" s="178"/>
      <c r="AZ87" s="178"/>
      <c r="BA87" s="178"/>
      <c r="BB87" s="178"/>
      <c r="BC87" s="178"/>
      <c r="BD87" s="178"/>
      <c r="BE87" s="178"/>
      <c r="BF87" s="178"/>
      <c r="BG87" s="178"/>
      <c r="BH87" s="178"/>
    </row>
    <row r="88" spans="1:60" outlineLevel="1" x14ac:dyDescent="0.2">
      <c r="A88" s="179"/>
      <c r="B88" s="180"/>
      <c r="C88" s="182" t="s">
        <v>225</v>
      </c>
      <c r="D88" s="183"/>
      <c r="E88" s="184">
        <v>1</v>
      </c>
      <c r="F88" s="177"/>
      <c r="G88" s="177"/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8"/>
      <c r="Z88" s="178"/>
      <c r="AA88" s="178"/>
      <c r="AB88" s="178"/>
      <c r="AC88" s="178"/>
      <c r="AD88" s="178"/>
      <c r="AE88" s="178"/>
      <c r="AF88" s="178"/>
      <c r="AG88" s="178" t="s">
        <v>164</v>
      </c>
      <c r="AH88" s="178">
        <v>0</v>
      </c>
      <c r="AI88" s="178"/>
      <c r="AJ88" s="178"/>
      <c r="AK88" s="178"/>
      <c r="AL88" s="178"/>
      <c r="AM88" s="178"/>
      <c r="AN88" s="178"/>
      <c r="AO88" s="178"/>
      <c r="AP88" s="178"/>
      <c r="AQ88" s="178"/>
      <c r="AR88" s="178"/>
      <c r="AS88" s="178"/>
      <c r="AT88" s="178"/>
      <c r="AU88" s="178"/>
      <c r="AV88" s="178"/>
      <c r="AW88" s="178"/>
      <c r="AX88" s="178"/>
      <c r="AY88" s="178"/>
      <c r="AZ88" s="178"/>
      <c r="BA88" s="178"/>
      <c r="BB88" s="178"/>
      <c r="BC88" s="178"/>
      <c r="BD88" s="178"/>
      <c r="BE88" s="178"/>
      <c r="BF88" s="178"/>
      <c r="BG88" s="178"/>
      <c r="BH88" s="178"/>
    </row>
    <row r="89" spans="1:60" outlineLevel="1" x14ac:dyDescent="0.2">
      <c r="A89" s="179"/>
      <c r="B89" s="180"/>
      <c r="C89" s="185" t="s">
        <v>170</v>
      </c>
      <c r="D89" s="186"/>
      <c r="E89" s="187">
        <v>1</v>
      </c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8"/>
      <c r="Z89" s="178"/>
      <c r="AA89" s="178"/>
      <c r="AB89" s="178"/>
      <c r="AC89" s="178"/>
      <c r="AD89" s="178"/>
      <c r="AE89" s="178"/>
      <c r="AF89" s="178"/>
      <c r="AG89" s="178" t="s">
        <v>164</v>
      </c>
      <c r="AH89" s="178">
        <v>1</v>
      </c>
      <c r="AI89" s="178"/>
      <c r="AJ89" s="178"/>
      <c r="AK89" s="178"/>
      <c r="AL89" s="178"/>
      <c r="AM89" s="178"/>
      <c r="AN89" s="178"/>
      <c r="AO89" s="178"/>
      <c r="AP89" s="178"/>
      <c r="AQ89" s="178"/>
      <c r="AR89" s="178"/>
      <c r="AS89" s="178"/>
      <c r="AT89" s="178"/>
      <c r="AU89" s="178"/>
      <c r="AV89" s="178"/>
      <c r="AW89" s="178"/>
      <c r="AX89" s="178"/>
      <c r="AY89" s="178"/>
      <c r="AZ89" s="178"/>
      <c r="BA89" s="178"/>
      <c r="BB89" s="178"/>
      <c r="BC89" s="178"/>
      <c r="BD89" s="178"/>
      <c r="BE89" s="178"/>
      <c r="BF89" s="178"/>
      <c r="BG89" s="178"/>
      <c r="BH89" s="178"/>
    </row>
    <row r="90" spans="1:60" ht="22.5" outlineLevel="1" x14ac:dyDescent="0.2">
      <c r="A90" s="169">
        <v>13</v>
      </c>
      <c r="B90" s="170" t="s">
        <v>226</v>
      </c>
      <c r="C90" s="171" t="s">
        <v>227</v>
      </c>
      <c r="D90" s="172" t="s">
        <v>186</v>
      </c>
      <c r="E90" s="173">
        <v>1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75">
        <v>1.33E-3</v>
      </c>
      <c r="O90" s="175">
        <f>ROUND(E90*N90,2)</f>
        <v>0</v>
      </c>
      <c r="P90" s="175">
        <v>0.01</v>
      </c>
      <c r="Q90" s="175">
        <f>ROUND(E90*P90,2)</f>
        <v>0.01</v>
      </c>
      <c r="R90" s="175"/>
      <c r="S90" s="175" t="s">
        <v>187</v>
      </c>
      <c r="T90" s="176" t="s">
        <v>188</v>
      </c>
      <c r="U90" s="177">
        <v>4.67</v>
      </c>
      <c r="V90" s="177">
        <f>ROUND(E90*U90,2)</f>
        <v>4.67</v>
      </c>
      <c r="W90" s="177"/>
      <c r="X90" s="177" t="s">
        <v>159</v>
      </c>
      <c r="Y90" s="178"/>
      <c r="Z90" s="178"/>
      <c r="AA90" s="178"/>
      <c r="AB90" s="178"/>
      <c r="AC90" s="178"/>
      <c r="AD90" s="178"/>
      <c r="AE90" s="178"/>
      <c r="AF90" s="178"/>
      <c r="AG90" s="178" t="s">
        <v>174</v>
      </c>
      <c r="AH90" s="178"/>
      <c r="AI90" s="178"/>
      <c r="AJ90" s="178"/>
      <c r="AK90" s="178"/>
      <c r="AL90" s="178"/>
      <c r="AM90" s="178"/>
      <c r="AN90" s="178"/>
      <c r="AO90" s="178"/>
      <c r="AP90" s="178"/>
      <c r="AQ90" s="178"/>
      <c r="AR90" s="178"/>
      <c r="AS90" s="178"/>
      <c r="AT90" s="178"/>
      <c r="AU90" s="178"/>
      <c r="AV90" s="178"/>
      <c r="AW90" s="178"/>
      <c r="AX90" s="178"/>
      <c r="AY90" s="178"/>
      <c r="AZ90" s="178"/>
      <c r="BA90" s="178"/>
      <c r="BB90" s="178"/>
      <c r="BC90" s="178"/>
      <c r="BD90" s="178"/>
      <c r="BE90" s="178"/>
      <c r="BF90" s="178"/>
      <c r="BG90" s="178"/>
      <c r="BH90" s="178"/>
    </row>
    <row r="91" spans="1:60" outlineLevel="1" x14ac:dyDescent="0.2">
      <c r="A91" s="179"/>
      <c r="B91" s="180"/>
      <c r="C91" s="182" t="s">
        <v>163</v>
      </c>
      <c r="D91" s="183"/>
      <c r="E91" s="184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8"/>
      <c r="Z91" s="178"/>
      <c r="AA91" s="178"/>
      <c r="AB91" s="178"/>
      <c r="AC91" s="178"/>
      <c r="AD91" s="178"/>
      <c r="AE91" s="178"/>
      <c r="AF91" s="178"/>
      <c r="AG91" s="178" t="s">
        <v>164</v>
      </c>
      <c r="AH91" s="178">
        <v>0</v>
      </c>
      <c r="AI91" s="178"/>
      <c r="AJ91" s="178"/>
      <c r="AK91" s="178"/>
      <c r="AL91" s="178"/>
      <c r="AM91" s="178"/>
      <c r="AN91" s="178"/>
      <c r="AO91" s="178"/>
      <c r="AP91" s="178"/>
      <c r="AQ91" s="178"/>
      <c r="AR91" s="178"/>
      <c r="AS91" s="178"/>
      <c r="AT91" s="178"/>
      <c r="AU91" s="178"/>
      <c r="AV91" s="178"/>
      <c r="AW91" s="178"/>
      <c r="AX91" s="178"/>
      <c r="AY91" s="178"/>
      <c r="AZ91" s="178"/>
      <c r="BA91" s="178"/>
      <c r="BB91" s="178"/>
      <c r="BC91" s="178"/>
      <c r="BD91" s="178"/>
      <c r="BE91" s="178"/>
      <c r="BF91" s="178"/>
      <c r="BG91" s="178"/>
      <c r="BH91" s="178"/>
    </row>
    <row r="92" spans="1:60" outlineLevel="1" x14ac:dyDescent="0.2">
      <c r="A92" s="179"/>
      <c r="B92" s="180"/>
      <c r="C92" s="182" t="s">
        <v>228</v>
      </c>
      <c r="D92" s="183"/>
      <c r="E92" s="184">
        <v>1</v>
      </c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8"/>
      <c r="Z92" s="178"/>
      <c r="AA92" s="178"/>
      <c r="AB92" s="178"/>
      <c r="AC92" s="178"/>
      <c r="AD92" s="178"/>
      <c r="AE92" s="178"/>
      <c r="AF92" s="178"/>
      <c r="AG92" s="178" t="s">
        <v>164</v>
      </c>
      <c r="AH92" s="178">
        <v>0</v>
      </c>
      <c r="AI92" s="178"/>
      <c r="AJ92" s="178"/>
      <c r="AK92" s="178"/>
      <c r="AL92" s="178"/>
      <c r="AM92" s="178"/>
      <c r="AN92" s="178"/>
      <c r="AO92" s="178"/>
      <c r="AP92" s="178"/>
      <c r="AQ92" s="178"/>
      <c r="AR92" s="178"/>
      <c r="AS92" s="178"/>
      <c r="AT92" s="178"/>
      <c r="AU92" s="178"/>
      <c r="AV92" s="178"/>
      <c r="AW92" s="178"/>
      <c r="AX92" s="178"/>
      <c r="AY92" s="178"/>
      <c r="AZ92" s="178"/>
      <c r="BA92" s="178"/>
      <c r="BB92" s="178"/>
      <c r="BC92" s="178"/>
      <c r="BD92" s="178"/>
      <c r="BE92" s="178"/>
      <c r="BF92" s="178"/>
      <c r="BG92" s="178"/>
      <c r="BH92" s="178"/>
    </row>
    <row r="93" spans="1:60" outlineLevel="1" x14ac:dyDescent="0.2">
      <c r="A93" s="179"/>
      <c r="B93" s="180"/>
      <c r="C93" s="185" t="s">
        <v>170</v>
      </c>
      <c r="D93" s="186"/>
      <c r="E93" s="187">
        <v>1</v>
      </c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8"/>
      <c r="Z93" s="178"/>
      <c r="AA93" s="178"/>
      <c r="AB93" s="178"/>
      <c r="AC93" s="178"/>
      <c r="AD93" s="178"/>
      <c r="AE93" s="178"/>
      <c r="AF93" s="178"/>
      <c r="AG93" s="178" t="s">
        <v>164</v>
      </c>
      <c r="AH93" s="178">
        <v>1</v>
      </c>
      <c r="AI93" s="178"/>
      <c r="AJ93" s="178"/>
      <c r="AK93" s="178"/>
      <c r="AL93" s="178"/>
      <c r="AM93" s="178"/>
      <c r="AN93" s="178"/>
      <c r="AO93" s="178"/>
      <c r="AP93" s="178"/>
      <c r="AQ93" s="178"/>
      <c r="AR93" s="178"/>
      <c r="AS93" s="178"/>
      <c r="AT93" s="178"/>
      <c r="AU93" s="178"/>
      <c r="AV93" s="178"/>
      <c r="AW93" s="178"/>
      <c r="AX93" s="178"/>
      <c r="AY93" s="178"/>
      <c r="AZ93" s="178"/>
      <c r="BA93" s="178"/>
      <c r="BB93" s="178"/>
      <c r="BC93" s="178"/>
      <c r="BD93" s="178"/>
      <c r="BE93" s="178"/>
      <c r="BF93" s="178"/>
      <c r="BG93" s="178"/>
      <c r="BH93" s="178"/>
    </row>
    <row r="94" spans="1:60" x14ac:dyDescent="0.2">
      <c r="A94" s="161" t="s">
        <v>153</v>
      </c>
      <c r="B94" s="162" t="s">
        <v>90</v>
      </c>
      <c r="C94" s="163" t="s">
        <v>91</v>
      </c>
      <c r="D94" s="164"/>
      <c r="E94" s="165"/>
      <c r="F94" s="166"/>
      <c r="G94" s="166">
        <f>SUMIF(AG95:AG95,"&lt;&gt;NOR",G95:G95)</f>
        <v>0</v>
      </c>
      <c r="H94" s="166"/>
      <c r="I94" s="166">
        <f>SUM(I95:I95)</f>
        <v>0</v>
      </c>
      <c r="J94" s="166"/>
      <c r="K94" s="166">
        <f>SUM(K95:K95)</f>
        <v>0</v>
      </c>
      <c r="L94" s="166"/>
      <c r="M94" s="166">
        <f>SUM(M95:M95)</f>
        <v>0</v>
      </c>
      <c r="N94" s="166"/>
      <c r="O94" s="166">
        <f>SUM(O95:O95)</f>
        <v>0</v>
      </c>
      <c r="P94" s="166"/>
      <c r="Q94" s="166">
        <f>SUM(Q95:Q95)</f>
        <v>0</v>
      </c>
      <c r="R94" s="166"/>
      <c r="S94" s="166"/>
      <c r="T94" s="167"/>
      <c r="U94" s="168"/>
      <c r="V94" s="168">
        <f>SUM(V95:V95)</f>
        <v>3.59</v>
      </c>
      <c r="W94" s="168"/>
      <c r="X94" s="168"/>
      <c r="AG94" t="s">
        <v>154</v>
      </c>
    </row>
    <row r="95" spans="1:60" ht="22.5" outlineLevel="1" x14ac:dyDescent="0.2">
      <c r="A95" s="188">
        <v>14</v>
      </c>
      <c r="B95" s="189" t="s">
        <v>229</v>
      </c>
      <c r="C95" s="190" t="s">
        <v>230</v>
      </c>
      <c r="D95" s="191" t="s">
        <v>231</v>
      </c>
      <c r="E95" s="192">
        <v>0.65315999999999996</v>
      </c>
      <c r="F95" s="193"/>
      <c r="G95" s="194">
        <f>ROUND(E95*F95,2)</f>
        <v>0</v>
      </c>
      <c r="H95" s="193"/>
      <c r="I95" s="194">
        <f>ROUND(E95*H95,2)</f>
        <v>0</v>
      </c>
      <c r="J95" s="193"/>
      <c r="K95" s="194">
        <f>ROUND(E95*J95,2)</f>
        <v>0</v>
      </c>
      <c r="L95" s="194">
        <v>21</v>
      </c>
      <c r="M95" s="194">
        <f>G95*(1+L95/100)</f>
        <v>0</v>
      </c>
      <c r="N95" s="194">
        <v>0</v>
      </c>
      <c r="O95" s="194">
        <f>ROUND(E95*N95,2)</f>
        <v>0</v>
      </c>
      <c r="P95" s="194">
        <v>0</v>
      </c>
      <c r="Q95" s="194">
        <f>ROUND(E95*P95,2)</f>
        <v>0</v>
      </c>
      <c r="R95" s="194"/>
      <c r="S95" s="194" t="s">
        <v>158</v>
      </c>
      <c r="T95" s="195" t="s">
        <v>158</v>
      </c>
      <c r="U95" s="177">
        <v>5.5</v>
      </c>
      <c r="V95" s="177">
        <f>ROUND(E95*U95,2)</f>
        <v>3.59</v>
      </c>
      <c r="W95" s="177"/>
      <c r="X95" s="177" t="s">
        <v>232</v>
      </c>
      <c r="Y95" s="178"/>
      <c r="Z95" s="178"/>
      <c r="AA95" s="178"/>
      <c r="AB95" s="178"/>
      <c r="AC95" s="178"/>
      <c r="AD95" s="178"/>
      <c r="AE95" s="178"/>
      <c r="AF95" s="178"/>
      <c r="AG95" s="178" t="s">
        <v>233</v>
      </c>
      <c r="AH95" s="178"/>
      <c r="AI95" s="178"/>
      <c r="AJ95" s="178"/>
      <c r="AK95" s="178"/>
      <c r="AL95" s="178"/>
      <c r="AM95" s="178"/>
      <c r="AN95" s="178"/>
      <c r="AO95" s="178"/>
      <c r="AP95" s="178"/>
      <c r="AQ95" s="178"/>
      <c r="AR95" s="178"/>
      <c r="AS95" s="178"/>
      <c r="AT95" s="178"/>
      <c r="AU95" s="178"/>
      <c r="AV95" s="178"/>
      <c r="AW95" s="178"/>
      <c r="AX95" s="178"/>
      <c r="AY95" s="178"/>
      <c r="AZ95" s="178"/>
      <c r="BA95" s="178"/>
      <c r="BB95" s="178"/>
      <c r="BC95" s="178"/>
      <c r="BD95" s="178"/>
      <c r="BE95" s="178"/>
      <c r="BF95" s="178"/>
      <c r="BG95" s="178"/>
      <c r="BH95" s="178"/>
    </row>
    <row r="96" spans="1:60" x14ac:dyDescent="0.2">
      <c r="A96" s="161" t="s">
        <v>153</v>
      </c>
      <c r="B96" s="162" t="s">
        <v>92</v>
      </c>
      <c r="C96" s="163" t="s">
        <v>93</v>
      </c>
      <c r="D96" s="164"/>
      <c r="E96" s="165"/>
      <c r="F96" s="166"/>
      <c r="G96" s="166">
        <f>SUMIF(AG97:AG102,"&lt;&gt;NOR",G97:G102)</f>
        <v>0</v>
      </c>
      <c r="H96" s="166"/>
      <c r="I96" s="166">
        <f>SUM(I97:I102)</f>
        <v>0</v>
      </c>
      <c r="J96" s="166"/>
      <c r="K96" s="166">
        <f>SUM(K97:K102)</f>
        <v>0</v>
      </c>
      <c r="L96" s="166"/>
      <c r="M96" s="166">
        <f>SUM(M97:M102)</f>
        <v>0</v>
      </c>
      <c r="N96" s="166"/>
      <c r="O96" s="166">
        <f>SUM(O97:O102)</f>
        <v>0</v>
      </c>
      <c r="P96" s="166"/>
      <c r="Q96" s="166">
        <f>SUM(Q97:Q102)</f>
        <v>0</v>
      </c>
      <c r="R96" s="166"/>
      <c r="S96" s="166"/>
      <c r="T96" s="167"/>
      <c r="U96" s="168"/>
      <c r="V96" s="168">
        <f>SUM(V97:V102)</f>
        <v>0</v>
      </c>
      <c r="W96" s="168"/>
      <c r="X96" s="168"/>
      <c r="AG96" t="s">
        <v>154</v>
      </c>
    </row>
    <row r="97" spans="1:60" ht="33.75" outlineLevel="1" x14ac:dyDescent="0.2">
      <c r="A97" s="169">
        <v>15</v>
      </c>
      <c r="B97" s="170" t="s">
        <v>234</v>
      </c>
      <c r="C97" s="171" t="s">
        <v>235</v>
      </c>
      <c r="D97" s="172" t="s">
        <v>186</v>
      </c>
      <c r="E97" s="173">
        <v>1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5">
        <v>0</v>
      </c>
      <c r="O97" s="175">
        <f>ROUND(E97*N97,2)</f>
        <v>0</v>
      </c>
      <c r="P97" s="175">
        <v>0</v>
      </c>
      <c r="Q97" s="175">
        <f>ROUND(E97*P97,2)</f>
        <v>0</v>
      </c>
      <c r="R97" s="175"/>
      <c r="S97" s="175" t="s">
        <v>187</v>
      </c>
      <c r="T97" s="176" t="s">
        <v>188</v>
      </c>
      <c r="U97" s="177">
        <v>0</v>
      </c>
      <c r="V97" s="177">
        <f>ROUND(E97*U97,2)</f>
        <v>0</v>
      </c>
      <c r="W97" s="177"/>
      <c r="X97" s="177" t="s">
        <v>159</v>
      </c>
      <c r="Y97" s="178"/>
      <c r="Z97" s="178"/>
      <c r="AA97" s="178"/>
      <c r="AB97" s="178"/>
      <c r="AC97" s="178"/>
      <c r="AD97" s="178"/>
      <c r="AE97" s="178"/>
      <c r="AF97" s="178"/>
      <c r="AG97" s="178" t="s">
        <v>174</v>
      </c>
      <c r="AH97" s="178"/>
      <c r="AI97" s="178"/>
      <c r="AJ97" s="178"/>
      <c r="AK97" s="178"/>
      <c r="AL97" s="178"/>
      <c r="AM97" s="178"/>
      <c r="AN97" s="178"/>
      <c r="AO97" s="178"/>
      <c r="AP97" s="178"/>
      <c r="AQ97" s="178"/>
      <c r="AR97" s="178"/>
      <c r="AS97" s="178"/>
      <c r="AT97" s="178"/>
      <c r="AU97" s="178"/>
      <c r="AV97" s="178"/>
      <c r="AW97" s="178"/>
      <c r="AX97" s="178"/>
      <c r="AY97" s="178"/>
      <c r="AZ97" s="178"/>
      <c r="BA97" s="178"/>
      <c r="BB97" s="178"/>
      <c r="BC97" s="178"/>
      <c r="BD97" s="178"/>
      <c r="BE97" s="178"/>
      <c r="BF97" s="178"/>
      <c r="BG97" s="178"/>
      <c r="BH97" s="178"/>
    </row>
    <row r="98" spans="1:60" outlineLevel="1" x14ac:dyDescent="0.2">
      <c r="A98" s="179"/>
      <c r="B98" s="180"/>
      <c r="C98" s="182" t="s">
        <v>163</v>
      </c>
      <c r="D98" s="183"/>
      <c r="E98" s="184"/>
      <c r="F98" s="177"/>
      <c r="G98" s="177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8"/>
      <c r="Z98" s="178"/>
      <c r="AA98" s="178"/>
      <c r="AB98" s="178"/>
      <c r="AC98" s="178"/>
      <c r="AD98" s="178"/>
      <c r="AE98" s="178"/>
      <c r="AF98" s="178"/>
      <c r="AG98" s="178" t="s">
        <v>164</v>
      </c>
      <c r="AH98" s="178">
        <v>0</v>
      </c>
      <c r="AI98" s="178"/>
      <c r="AJ98" s="178"/>
      <c r="AK98" s="178"/>
      <c r="AL98" s="178"/>
      <c r="AM98" s="178"/>
      <c r="AN98" s="178"/>
      <c r="AO98" s="178"/>
      <c r="AP98" s="178"/>
      <c r="AQ98" s="178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C98" s="178"/>
      <c r="BD98" s="178"/>
      <c r="BE98" s="178"/>
      <c r="BF98" s="178"/>
      <c r="BG98" s="178"/>
      <c r="BH98" s="178"/>
    </row>
    <row r="99" spans="1:60" outlineLevel="1" x14ac:dyDescent="0.2">
      <c r="A99" s="179"/>
      <c r="B99" s="180"/>
      <c r="C99" s="182" t="s">
        <v>236</v>
      </c>
      <c r="D99" s="183"/>
      <c r="E99" s="184">
        <v>1</v>
      </c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8"/>
      <c r="Z99" s="178"/>
      <c r="AA99" s="178"/>
      <c r="AB99" s="178"/>
      <c r="AC99" s="178"/>
      <c r="AD99" s="178"/>
      <c r="AE99" s="178"/>
      <c r="AF99" s="178"/>
      <c r="AG99" s="178" t="s">
        <v>164</v>
      </c>
      <c r="AH99" s="178">
        <v>0</v>
      </c>
      <c r="AI99" s="178"/>
      <c r="AJ99" s="178"/>
      <c r="AK99" s="178"/>
      <c r="AL99" s="178"/>
      <c r="AM99" s="178"/>
      <c r="AN99" s="178"/>
      <c r="AO99" s="178"/>
      <c r="AP99" s="178"/>
      <c r="AQ99" s="178"/>
      <c r="AR99" s="178"/>
      <c r="AS99" s="178"/>
      <c r="AT99" s="178"/>
      <c r="AU99" s="178"/>
      <c r="AV99" s="178"/>
      <c r="AW99" s="178"/>
      <c r="AX99" s="178"/>
      <c r="AY99" s="178"/>
      <c r="AZ99" s="178"/>
      <c r="BA99" s="178"/>
      <c r="BB99" s="178"/>
      <c r="BC99" s="178"/>
      <c r="BD99" s="178"/>
      <c r="BE99" s="178"/>
      <c r="BF99" s="178"/>
      <c r="BG99" s="178"/>
      <c r="BH99" s="178"/>
    </row>
    <row r="100" spans="1:60" ht="22.5" outlineLevel="1" x14ac:dyDescent="0.2">
      <c r="A100" s="169">
        <v>16</v>
      </c>
      <c r="B100" s="170" t="s">
        <v>237</v>
      </c>
      <c r="C100" s="171" t="s">
        <v>238</v>
      </c>
      <c r="D100" s="172" t="s">
        <v>186</v>
      </c>
      <c r="E100" s="173">
        <v>1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5">
        <v>0</v>
      </c>
      <c r="O100" s="175">
        <f>ROUND(E100*N100,2)</f>
        <v>0</v>
      </c>
      <c r="P100" s="175">
        <v>0</v>
      </c>
      <c r="Q100" s="175">
        <f>ROUND(E100*P100,2)</f>
        <v>0</v>
      </c>
      <c r="R100" s="175"/>
      <c r="S100" s="175" t="s">
        <v>187</v>
      </c>
      <c r="T100" s="176" t="s">
        <v>188</v>
      </c>
      <c r="U100" s="177">
        <v>0</v>
      </c>
      <c r="V100" s="177">
        <f>ROUND(E100*U100,2)</f>
        <v>0</v>
      </c>
      <c r="W100" s="177"/>
      <c r="X100" s="177" t="s">
        <v>159</v>
      </c>
      <c r="Y100" s="178"/>
      <c r="Z100" s="178"/>
      <c r="AA100" s="178"/>
      <c r="AB100" s="178"/>
      <c r="AC100" s="178"/>
      <c r="AD100" s="178"/>
      <c r="AE100" s="178"/>
      <c r="AF100" s="178"/>
      <c r="AG100" s="178" t="s">
        <v>174</v>
      </c>
      <c r="AH100" s="178"/>
      <c r="AI100" s="178"/>
      <c r="AJ100" s="178"/>
      <c r="AK100" s="178"/>
      <c r="AL100" s="178"/>
      <c r="AM100" s="178"/>
      <c r="AN100" s="178"/>
      <c r="AO100" s="178"/>
      <c r="AP100" s="178"/>
      <c r="AQ100" s="178"/>
      <c r="AR100" s="178"/>
      <c r="AS100" s="178"/>
      <c r="AT100" s="178"/>
      <c r="AU100" s="178"/>
      <c r="AV100" s="178"/>
      <c r="AW100" s="178"/>
      <c r="AX100" s="178"/>
      <c r="AY100" s="178"/>
      <c r="AZ100" s="178"/>
      <c r="BA100" s="178"/>
      <c r="BB100" s="178"/>
      <c r="BC100" s="178"/>
      <c r="BD100" s="178"/>
      <c r="BE100" s="178"/>
      <c r="BF100" s="178"/>
      <c r="BG100" s="178"/>
      <c r="BH100" s="178"/>
    </row>
    <row r="101" spans="1:60" outlineLevel="1" x14ac:dyDescent="0.2">
      <c r="A101" s="179"/>
      <c r="B101" s="180"/>
      <c r="C101" s="182" t="s">
        <v>163</v>
      </c>
      <c r="D101" s="183"/>
      <c r="E101" s="184"/>
      <c r="F101" s="177"/>
      <c r="G101" s="177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8"/>
      <c r="Z101" s="178"/>
      <c r="AA101" s="178"/>
      <c r="AB101" s="178"/>
      <c r="AC101" s="178"/>
      <c r="AD101" s="178"/>
      <c r="AE101" s="178"/>
      <c r="AF101" s="178"/>
      <c r="AG101" s="178" t="s">
        <v>164</v>
      </c>
      <c r="AH101" s="178">
        <v>0</v>
      </c>
      <c r="AI101" s="178"/>
      <c r="AJ101" s="178"/>
      <c r="AK101" s="178"/>
      <c r="AL101" s="178"/>
      <c r="AM101" s="178"/>
      <c r="AN101" s="178"/>
      <c r="AO101" s="178"/>
      <c r="AP101" s="178"/>
      <c r="AQ101" s="178"/>
      <c r="AR101" s="178"/>
      <c r="AS101" s="178"/>
      <c r="AT101" s="178"/>
      <c r="AU101" s="178"/>
      <c r="AV101" s="178"/>
      <c r="AW101" s="178"/>
      <c r="AX101" s="178"/>
      <c r="AY101" s="178"/>
      <c r="AZ101" s="178"/>
      <c r="BA101" s="178"/>
      <c r="BB101" s="178"/>
      <c r="BC101" s="178"/>
      <c r="BD101" s="178"/>
      <c r="BE101" s="178"/>
      <c r="BF101" s="178"/>
      <c r="BG101" s="178"/>
      <c r="BH101" s="178"/>
    </row>
    <row r="102" spans="1:60" outlineLevel="1" x14ac:dyDescent="0.2">
      <c r="A102" s="179"/>
      <c r="B102" s="180"/>
      <c r="C102" s="182" t="s">
        <v>236</v>
      </c>
      <c r="D102" s="183"/>
      <c r="E102" s="184">
        <v>1</v>
      </c>
      <c r="F102" s="177"/>
      <c r="G102" s="177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8"/>
      <c r="Z102" s="178"/>
      <c r="AA102" s="178"/>
      <c r="AB102" s="178"/>
      <c r="AC102" s="178"/>
      <c r="AD102" s="178"/>
      <c r="AE102" s="178"/>
      <c r="AF102" s="178"/>
      <c r="AG102" s="178" t="s">
        <v>164</v>
      </c>
      <c r="AH102" s="178">
        <v>0</v>
      </c>
      <c r="AI102" s="178"/>
      <c r="AJ102" s="178"/>
      <c r="AK102" s="178"/>
      <c r="AL102" s="178"/>
      <c r="AM102" s="178"/>
      <c r="AN102" s="178"/>
      <c r="AO102" s="178"/>
      <c r="AP102" s="178"/>
      <c r="AQ102" s="178"/>
      <c r="AR102" s="178"/>
      <c r="AS102" s="178"/>
      <c r="AT102" s="178"/>
      <c r="AU102" s="178"/>
      <c r="AV102" s="178"/>
      <c r="AW102" s="178"/>
      <c r="AX102" s="178"/>
      <c r="AY102" s="178"/>
      <c r="AZ102" s="178"/>
      <c r="BA102" s="178"/>
      <c r="BB102" s="178"/>
      <c r="BC102" s="178"/>
      <c r="BD102" s="178"/>
      <c r="BE102" s="178"/>
      <c r="BF102" s="178"/>
      <c r="BG102" s="178"/>
      <c r="BH102" s="178"/>
    </row>
    <row r="103" spans="1:60" x14ac:dyDescent="0.2">
      <c r="A103" s="161" t="s">
        <v>153</v>
      </c>
      <c r="B103" s="162" t="s">
        <v>94</v>
      </c>
      <c r="C103" s="163" t="s">
        <v>95</v>
      </c>
      <c r="D103" s="164"/>
      <c r="E103" s="165"/>
      <c r="F103" s="166"/>
      <c r="G103" s="166">
        <f>SUMIF(AG104:AG126,"&lt;&gt;NOR",G104:G126)</f>
        <v>0</v>
      </c>
      <c r="H103" s="166"/>
      <c r="I103" s="166">
        <f>SUM(I104:I126)</f>
        <v>0</v>
      </c>
      <c r="J103" s="166"/>
      <c r="K103" s="166">
        <f>SUM(K104:K126)</f>
        <v>0</v>
      </c>
      <c r="L103" s="166"/>
      <c r="M103" s="166">
        <f>SUM(M104:M126)</f>
        <v>0</v>
      </c>
      <c r="N103" s="166"/>
      <c r="O103" s="166">
        <f>SUM(O104:O126)</f>
        <v>0</v>
      </c>
      <c r="P103" s="166"/>
      <c r="Q103" s="166">
        <f>SUM(Q104:Q126)</f>
        <v>0.53</v>
      </c>
      <c r="R103" s="166"/>
      <c r="S103" s="166"/>
      <c r="T103" s="167"/>
      <c r="U103" s="168"/>
      <c r="V103" s="168">
        <f>SUM(V104:V126)</f>
        <v>1.36</v>
      </c>
      <c r="W103" s="168"/>
      <c r="X103" s="168"/>
      <c r="AG103" t="s">
        <v>154</v>
      </c>
    </row>
    <row r="104" spans="1:60" outlineLevel="1" x14ac:dyDescent="0.2">
      <c r="A104" s="169">
        <v>17</v>
      </c>
      <c r="B104" s="170" t="s">
        <v>239</v>
      </c>
      <c r="C104" s="171" t="s">
        <v>240</v>
      </c>
      <c r="D104" s="172" t="s">
        <v>186</v>
      </c>
      <c r="E104" s="173">
        <v>2</v>
      </c>
      <c r="F104" s="174"/>
      <c r="G104" s="175">
        <f>ROUND(E104*F104,2)</f>
        <v>0</v>
      </c>
      <c r="H104" s="174"/>
      <c r="I104" s="175">
        <f>ROUND(E104*H104,2)</f>
        <v>0</v>
      </c>
      <c r="J104" s="174"/>
      <c r="K104" s="175">
        <f>ROUND(E104*J104,2)</f>
        <v>0</v>
      </c>
      <c r="L104" s="175">
        <v>21</v>
      </c>
      <c r="M104" s="175">
        <f>G104*(1+L104/100)</f>
        <v>0</v>
      </c>
      <c r="N104" s="175">
        <v>0</v>
      </c>
      <c r="O104" s="175">
        <f>ROUND(E104*N104,2)</f>
        <v>0</v>
      </c>
      <c r="P104" s="175">
        <v>9.1999999999999998E-3</v>
      </c>
      <c r="Q104" s="175">
        <f>ROUND(E104*P104,2)</f>
        <v>0.02</v>
      </c>
      <c r="R104" s="175"/>
      <c r="S104" s="175" t="s">
        <v>158</v>
      </c>
      <c r="T104" s="176" t="s">
        <v>158</v>
      </c>
      <c r="U104" s="177">
        <v>0.46500000000000002</v>
      </c>
      <c r="V104" s="177">
        <f>ROUND(E104*U104,2)</f>
        <v>0.93</v>
      </c>
      <c r="W104" s="177"/>
      <c r="X104" s="177" t="s">
        <v>159</v>
      </c>
      <c r="Y104" s="178"/>
      <c r="Z104" s="178"/>
      <c r="AA104" s="178"/>
      <c r="AB104" s="178"/>
      <c r="AC104" s="178"/>
      <c r="AD104" s="178"/>
      <c r="AE104" s="178"/>
      <c r="AF104" s="178"/>
      <c r="AG104" s="178" t="s">
        <v>174</v>
      </c>
      <c r="AH104" s="178"/>
      <c r="AI104" s="178"/>
      <c r="AJ104" s="178"/>
      <c r="AK104" s="178"/>
      <c r="AL104" s="178"/>
      <c r="AM104" s="178"/>
      <c r="AN104" s="178"/>
      <c r="AO104" s="178"/>
      <c r="AP104" s="178"/>
      <c r="AQ104" s="178"/>
      <c r="AR104" s="178"/>
      <c r="AS104" s="178"/>
      <c r="AT104" s="178"/>
      <c r="AU104" s="178"/>
      <c r="AV104" s="178"/>
      <c r="AW104" s="178"/>
      <c r="AX104" s="178"/>
      <c r="AY104" s="178"/>
      <c r="AZ104" s="178"/>
      <c r="BA104" s="178"/>
      <c r="BB104" s="178"/>
      <c r="BC104" s="178"/>
      <c r="BD104" s="178"/>
      <c r="BE104" s="178"/>
      <c r="BF104" s="178"/>
      <c r="BG104" s="178"/>
      <c r="BH104" s="178"/>
    </row>
    <row r="105" spans="1:60" outlineLevel="1" x14ac:dyDescent="0.2">
      <c r="A105" s="179"/>
      <c r="B105" s="180"/>
      <c r="C105" s="182" t="s">
        <v>163</v>
      </c>
      <c r="D105" s="183"/>
      <c r="E105" s="184"/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8"/>
      <c r="Z105" s="178"/>
      <c r="AA105" s="178"/>
      <c r="AB105" s="178"/>
      <c r="AC105" s="178"/>
      <c r="AD105" s="178"/>
      <c r="AE105" s="178"/>
      <c r="AF105" s="178"/>
      <c r="AG105" s="178" t="s">
        <v>164</v>
      </c>
      <c r="AH105" s="178">
        <v>0</v>
      </c>
      <c r="AI105" s="178"/>
      <c r="AJ105" s="178"/>
      <c r="AK105" s="178"/>
      <c r="AL105" s="178"/>
      <c r="AM105" s="178"/>
      <c r="AN105" s="178"/>
      <c r="AO105" s="178"/>
      <c r="AP105" s="178"/>
      <c r="AQ105" s="178"/>
      <c r="AR105" s="178"/>
      <c r="AS105" s="178"/>
      <c r="AT105" s="178"/>
      <c r="AU105" s="178"/>
      <c r="AV105" s="178"/>
      <c r="AW105" s="178"/>
      <c r="AX105" s="178"/>
      <c r="AY105" s="178"/>
      <c r="AZ105" s="178"/>
      <c r="BA105" s="178"/>
      <c r="BB105" s="178"/>
      <c r="BC105" s="178"/>
      <c r="BD105" s="178"/>
      <c r="BE105" s="178"/>
      <c r="BF105" s="178"/>
      <c r="BG105" s="178"/>
      <c r="BH105" s="178"/>
    </row>
    <row r="106" spans="1:60" outlineLevel="1" x14ac:dyDescent="0.2">
      <c r="A106" s="179"/>
      <c r="B106" s="180"/>
      <c r="C106" s="182" t="s">
        <v>241</v>
      </c>
      <c r="D106" s="183"/>
      <c r="E106" s="184">
        <v>1</v>
      </c>
      <c r="F106" s="177"/>
      <c r="G106" s="177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8"/>
      <c r="Z106" s="178"/>
      <c r="AA106" s="178"/>
      <c r="AB106" s="178"/>
      <c r="AC106" s="178"/>
      <c r="AD106" s="178"/>
      <c r="AE106" s="178"/>
      <c r="AF106" s="178"/>
      <c r="AG106" s="178" t="s">
        <v>164</v>
      </c>
      <c r="AH106" s="178">
        <v>0</v>
      </c>
      <c r="AI106" s="178"/>
      <c r="AJ106" s="178"/>
      <c r="AK106" s="178"/>
      <c r="AL106" s="178"/>
      <c r="AM106" s="178"/>
      <c r="AN106" s="178"/>
      <c r="AO106" s="178"/>
      <c r="AP106" s="178"/>
      <c r="AQ106" s="178"/>
      <c r="AR106" s="178"/>
      <c r="AS106" s="178"/>
      <c r="AT106" s="178"/>
      <c r="AU106" s="178"/>
      <c r="AV106" s="178"/>
      <c r="AW106" s="178"/>
      <c r="AX106" s="178"/>
      <c r="AY106" s="178"/>
      <c r="AZ106" s="178"/>
      <c r="BA106" s="178"/>
      <c r="BB106" s="178"/>
      <c r="BC106" s="178"/>
      <c r="BD106" s="178"/>
      <c r="BE106" s="178"/>
      <c r="BF106" s="178"/>
      <c r="BG106" s="178"/>
      <c r="BH106" s="178"/>
    </row>
    <row r="107" spans="1:60" outlineLevel="1" x14ac:dyDescent="0.2">
      <c r="A107" s="179"/>
      <c r="B107" s="180"/>
      <c r="C107" s="182" t="s">
        <v>236</v>
      </c>
      <c r="D107" s="183"/>
      <c r="E107" s="184">
        <v>1</v>
      </c>
      <c r="F107" s="177"/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8"/>
      <c r="Z107" s="178"/>
      <c r="AA107" s="178"/>
      <c r="AB107" s="178"/>
      <c r="AC107" s="178"/>
      <c r="AD107" s="178"/>
      <c r="AE107" s="178"/>
      <c r="AF107" s="178"/>
      <c r="AG107" s="178" t="s">
        <v>164</v>
      </c>
      <c r="AH107" s="178">
        <v>0</v>
      </c>
      <c r="AI107" s="178"/>
      <c r="AJ107" s="178"/>
      <c r="AK107" s="178"/>
      <c r="AL107" s="178"/>
      <c r="AM107" s="178"/>
      <c r="AN107" s="178"/>
      <c r="AO107" s="178"/>
      <c r="AP107" s="178"/>
      <c r="AQ107" s="178"/>
      <c r="AR107" s="178"/>
      <c r="AS107" s="178"/>
      <c r="AT107" s="178"/>
      <c r="AU107" s="178"/>
      <c r="AV107" s="178"/>
      <c r="AW107" s="178"/>
      <c r="AX107" s="178"/>
      <c r="AY107" s="178"/>
      <c r="AZ107" s="178"/>
      <c r="BA107" s="178"/>
      <c r="BB107" s="178"/>
      <c r="BC107" s="178"/>
      <c r="BD107" s="178"/>
      <c r="BE107" s="178"/>
      <c r="BF107" s="178"/>
      <c r="BG107" s="178"/>
      <c r="BH107" s="178"/>
    </row>
    <row r="108" spans="1:60" outlineLevel="1" x14ac:dyDescent="0.2">
      <c r="A108" s="169">
        <v>18</v>
      </c>
      <c r="B108" s="170" t="s">
        <v>242</v>
      </c>
      <c r="C108" s="171" t="s">
        <v>243</v>
      </c>
      <c r="D108" s="172" t="s">
        <v>186</v>
      </c>
      <c r="E108" s="173">
        <v>2</v>
      </c>
      <c r="F108" s="174"/>
      <c r="G108" s="175">
        <f>ROUND(E108*F108,2)</f>
        <v>0</v>
      </c>
      <c r="H108" s="174"/>
      <c r="I108" s="175">
        <f>ROUND(E108*H108,2)</f>
        <v>0</v>
      </c>
      <c r="J108" s="174"/>
      <c r="K108" s="175">
        <f>ROUND(E108*J108,2)</f>
        <v>0</v>
      </c>
      <c r="L108" s="175">
        <v>21</v>
      </c>
      <c r="M108" s="175">
        <f>G108*(1+L108/100)</f>
        <v>0</v>
      </c>
      <c r="N108" s="175">
        <v>0</v>
      </c>
      <c r="O108" s="175">
        <f>ROUND(E108*N108,2)</f>
        <v>0</v>
      </c>
      <c r="P108" s="175">
        <v>1.56E-3</v>
      </c>
      <c r="Q108" s="175">
        <f>ROUND(E108*P108,2)</f>
        <v>0</v>
      </c>
      <c r="R108" s="175"/>
      <c r="S108" s="175" t="s">
        <v>158</v>
      </c>
      <c r="T108" s="176" t="s">
        <v>158</v>
      </c>
      <c r="U108" s="177">
        <v>0.217</v>
      </c>
      <c r="V108" s="177">
        <f>ROUND(E108*U108,2)</f>
        <v>0.43</v>
      </c>
      <c r="W108" s="177"/>
      <c r="X108" s="177" t="s">
        <v>159</v>
      </c>
      <c r="Y108" s="178"/>
      <c r="Z108" s="178"/>
      <c r="AA108" s="178"/>
      <c r="AB108" s="178"/>
      <c r="AC108" s="178"/>
      <c r="AD108" s="178"/>
      <c r="AE108" s="178"/>
      <c r="AF108" s="178"/>
      <c r="AG108" s="178" t="s">
        <v>174</v>
      </c>
      <c r="AH108" s="178"/>
      <c r="AI108" s="178"/>
      <c r="AJ108" s="178"/>
      <c r="AK108" s="178"/>
      <c r="AL108" s="178"/>
      <c r="AM108" s="178"/>
      <c r="AN108" s="178"/>
      <c r="AO108" s="178"/>
      <c r="AP108" s="178"/>
      <c r="AQ108" s="178"/>
      <c r="AR108" s="178"/>
      <c r="AS108" s="178"/>
      <c r="AT108" s="178"/>
      <c r="AU108" s="178"/>
      <c r="AV108" s="178"/>
      <c r="AW108" s="178"/>
      <c r="AX108" s="178"/>
      <c r="AY108" s="178"/>
      <c r="AZ108" s="178"/>
      <c r="BA108" s="178"/>
      <c r="BB108" s="178"/>
      <c r="BC108" s="178"/>
      <c r="BD108" s="178"/>
      <c r="BE108" s="178"/>
      <c r="BF108" s="178"/>
      <c r="BG108" s="178"/>
      <c r="BH108" s="178"/>
    </row>
    <row r="109" spans="1:60" outlineLevel="1" x14ac:dyDescent="0.2">
      <c r="A109" s="179"/>
      <c r="B109" s="180"/>
      <c r="C109" s="182" t="s">
        <v>163</v>
      </c>
      <c r="D109" s="183"/>
      <c r="E109" s="184"/>
      <c r="F109" s="177"/>
      <c r="G109" s="177"/>
      <c r="H109" s="177"/>
      <c r="I109" s="177"/>
      <c r="J109" s="177"/>
      <c r="K109" s="177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8"/>
      <c r="Z109" s="178"/>
      <c r="AA109" s="178"/>
      <c r="AB109" s="178"/>
      <c r="AC109" s="178"/>
      <c r="AD109" s="178"/>
      <c r="AE109" s="178"/>
      <c r="AF109" s="178"/>
      <c r="AG109" s="178" t="s">
        <v>164</v>
      </c>
      <c r="AH109" s="178">
        <v>0</v>
      </c>
      <c r="AI109" s="178"/>
      <c r="AJ109" s="178"/>
      <c r="AK109" s="178"/>
      <c r="AL109" s="178"/>
      <c r="AM109" s="178"/>
      <c r="AN109" s="178"/>
      <c r="AO109" s="178"/>
      <c r="AP109" s="178"/>
      <c r="AQ109" s="178"/>
      <c r="AR109" s="178"/>
      <c r="AS109" s="178"/>
      <c r="AT109" s="178"/>
      <c r="AU109" s="178"/>
      <c r="AV109" s="178"/>
      <c r="AW109" s="178"/>
      <c r="AX109" s="178"/>
      <c r="AY109" s="178"/>
      <c r="AZ109" s="178"/>
      <c r="BA109" s="178"/>
      <c r="BB109" s="178"/>
      <c r="BC109" s="178"/>
      <c r="BD109" s="178"/>
      <c r="BE109" s="178"/>
      <c r="BF109" s="178"/>
      <c r="BG109" s="178"/>
      <c r="BH109" s="178"/>
    </row>
    <row r="110" spans="1:60" outlineLevel="1" x14ac:dyDescent="0.2">
      <c r="A110" s="179"/>
      <c r="B110" s="180"/>
      <c r="C110" s="182" t="s">
        <v>241</v>
      </c>
      <c r="D110" s="183"/>
      <c r="E110" s="184">
        <v>1</v>
      </c>
      <c r="F110" s="177"/>
      <c r="G110" s="177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8"/>
      <c r="Z110" s="178"/>
      <c r="AA110" s="178"/>
      <c r="AB110" s="178"/>
      <c r="AC110" s="178"/>
      <c r="AD110" s="178"/>
      <c r="AE110" s="178"/>
      <c r="AF110" s="178"/>
      <c r="AG110" s="178" t="s">
        <v>164</v>
      </c>
      <c r="AH110" s="178">
        <v>0</v>
      </c>
      <c r="AI110" s="178"/>
      <c r="AJ110" s="178"/>
      <c r="AK110" s="178"/>
      <c r="AL110" s="178"/>
      <c r="AM110" s="178"/>
      <c r="AN110" s="178"/>
      <c r="AO110" s="178"/>
      <c r="AP110" s="178"/>
      <c r="AQ110" s="178"/>
      <c r="AR110" s="178"/>
      <c r="AS110" s="178"/>
      <c r="AT110" s="178"/>
      <c r="AU110" s="178"/>
      <c r="AV110" s="178"/>
      <c r="AW110" s="178"/>
      <c r="AX110" s="178"/>
      <c r="AY110" s="178"/>
      <c r="AZ110" s="178"/>
      <c r="BA110" s="178"/>
      <c r="BB110" s="178"/>
      <c r="BC110" s="178"/>
      <c r="BD110" s="178"/>
      <c r="BE110" s="178"/>
      <c r="BF110" s="178"/>
      <c r="BG110" s="178"/>
      <c r="BH110" s="178"/>
    </row>
    <row r="111" spans="1:60" outlineLevel="1" x14ac:dyDescent="0.2">
      <c r="A111" s="179"/>
      <c r="B111" s="180"/>
      <c r="C111" s="182" t="s">
        <v>236</v>
      </c>
      <c r="D111" s="183"/>
      <c r="E111" s="184">
        <v>1</v>
      </c>
      <c r="F111" s="177"/>
      <c r="G111" s="177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8"/>
      <c r="Z111" s="178"/>
      <c r="AA111" s="178"/>
      <c r="AB111" s="178"/>
      <c r="AC111" s="178"/>
      <c r="AD111" s="178"/>
      <c r="AE111" s="178"/>
      <c r="AF111" s="178"/>
      <c r="AG111" s="178" t="s">
        <v>164</v>
      </c>
      <c r="AH111" s="178">
        <v>0</v>
      </c>
      <c r="AI111" s="178"/>
      <c r="AJ111" s="178"/>
      <c r="AK111" s="178"/>
      <c r="AL111" s="178"/>
      <c r="AM111" s="178"/>
      <c r="AN111" s="178"/>
      <c r="AO111" s="178"/>
      <c r="AP111" s="178"/>
      <c r="AQ111" s="178"/>
      <c r="AR111" s="178"/>
      <c r="AS111" s="178"/>
      <c r="AT111" s="178"/>
      <c r="AU111" s="178"/>
      <c r="AV111" s="178"/>
      <c r="AW111" s="178"/>
      <c r="AX111" s="178"/>
      <c r="AY111" s="178"/>
      <c r="AZ111" s="178"/>
      <c r="BA111" s="178"/>
      <c r="BB111" s="178"/>
      <c r="BC111" s="178"/>
      <c r="BD111" s="178"/>
      <c r="BE111" s="178"/>
      <c r="BF111" s="178"/>
      <c r="BG111" s="178"/>
      <c r="BH111" s="178"/>
    </row>
    <row r="112" spans="1:60" ht="22.5" outlineLevel="1" x14ac:dyDescent="0.2">
      <c r="A112" s="169">
        <v>19</v>
      </c>
      <c r="B112" s="170" t="s">
        <v>244</v>
      </c>
      <c r="C112" s="171" t="s">
        <v>245</v>
      </c>
      <c r="D112" s="172" t="s">
        <v>186</v>
      </c>
      <c r="E112" s="173">
        <v>2</v>
      </c>
      <c r="F112" s="174"/>
      <c r="G112" s="175">
        <f>ROUND(E112*F112,2)</f>
        <v>0</v>
      </c>
      <c r="H112" s="174"/>
      <c r="I112" s="175">
        <f>ROUND(E112*H112,2)</f>
        <v>0</v>
      </c>
      <c r="J112" s="174"/>
      <c r="K112" s="175">
        <f>ROUND(E112*J112,2)</f>
        <v>0</v>
      </c>
      <c r="L112" s="175">
        <v>21</v>
      </c>
      <c r="M112" s="175">
        <f>G112*(1+L112/100)</f>
        <v>0</v>
      </c>
      <c r="N112" s="175">
        <v>0</v>
      </c>
      <c r="O112" s="175">
        <f>ROUND(E112*N112,2)</f>
        <v>0</v>
      </c>
      <c r="P112" s="175">
        <v>0.1</v>
      </c>
      <c r="Q112" s="175">
        <f>ROUND(E112*P112,2)</f>
        <v>0.2</v>
      </c>
      <c r="R112" s="175"/>
      <c r="S112" s="175" t="s">
        <v>187</v>
      </c>
      <c r="T112" s="176" t="s">
        <v>188</v>
      </c>
      <c r="U112" s="177">
        <v>0</v>
      </c>
      <c r="V112" s="177">
        <f>ROUND(E112*U112,2)</f>
        <v>0</v>
      </c>
      <c r="W112" s="177"/>
      <c r="X112" s="177" t="s">
        <v>159</v>
      </c>
      <c r="Y112" s="178"/>
      <c r="Z112" s="178"/>
      <c r="AA112" s="178"/>
      <c r="AB112" s="178"/>
      <c r="AC112" s="178"/>
      <c r="AD112" s="178"/>
      <c r="AE112" s="178"/>
      <c r="AF112" s="178"/>
      <c r="AG112" s="178" t="s">
        <v>174</v>
      </c>
      <c r="AH112" s="178"/>
      <c r="AI112" s="178"/>
      <c r="AJ112" s="178"/>
      <c r="AK112" s="178"/>
      <c r="AL112" s="178"/>
      <c r="AM112" s="178"/>
      <c r="AN112" s="178"/>
      <c r="AO112" s="178"/>
      <c r="AP112" s="178"/>
      <c r="AQ112" s="178"/>
      <c r="AR112" s="178"/>
      <c r="AS112" s="178"/>
      <c r="AT112" s="178"/>
      <c r="AU112" s="178"/>
      <c r="AV112" s="178"/>
      <c r="AW112" s="178"/>
      <c r="AX112" s="178"/>
      <c r="AY112" s="178"/>
      <c r="AZ112" s="178"/>
      <c r="BA112" s="178"/>
      <c r="BB112" s="178"/>
      <c r="BC112" s="178"/>
      <c r="BD112" s="178"/>
      <c r="BE112" s="178"/>
      <c r="BF112" s="178"/>
      <c r="BG112" s="178"/>
      <c r="BH112" s="178"/>
    </row>
    <row r="113" spans="1:60" outlineLevel="1" x14ac:dyDescent="0.2">
      <c r="A113" s="179"/>
      <c r="B113" s="180"/>
      <c r="C113" s="182" t="s">
        <v>163</v>
      </c>
      <c r="D113" s="183"/>
      <c r="E113" s="184"/>
      <c r="F113" s="177"/>
      <c r="G113" s="177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8"/>
      <c r="Z113" s="178"/>
      <c r="AA113" s="178"/>
      <c r="AB113" s="178"/>
      <c r="AC113" s="178"/>
      <c r="AD113" s="178"/>
      <c r="AE113" s="178"/>
      <c r="AF113" s="178"/>
      <c r="AG113" s="178" t="s">
        <v>164</v>
      </c>
      <c r="AH113" s="178">
        <v>0</v>
      </c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</row>
    <row r="114" spans="1:60" outlineLevel="1" x14ac:dyDescent="0.2">
      <c r="A114" s="179"/>
      <c r="B114" s="180"/>
      <c r="C114" s="182" t="s">
        <v>246</v>
      </c>
      <c r="D114" s="183"/>
      <c r="E114" s="184">
        <v>2</v>
      </c>
      <c r="F114" s="177"/>
      <c r="G114" s="177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8"/>
      <c r="Z114" s="178"/>
      <c r="AA114" s="178"/>
      <c r="AB114" s="178"/>
      <c r="AC114" s="178"/>
      <c r="AD114" s="178"/>
      <c r="AE114" s="178"/>
      <c r="AF114" s="178"/>
      <c r="AG114" s="178" t="s">
        <v>164</v>
      </c>
      <c r="AH114" s="178">
        <v>0</v>
      </c>
      <c r="AI114" s="178"/>
      <c r="AJ114" s="178"/>
      <c r="AK114" s="178"/>
      <c r="AL114" s="178"/>
      <c r="AM114" s="178"/>
      <c r="AN114" s="178"/>
      <c r="AO114" s="178"/>
      <c r="AP114" s="178"/>
      <c r="AQ114" s="178"/>
      <c r="AR114" s="178"/>
      <c r="AS114" s="178"/>
      <c r="AT114" s="178"/>
      <c r="AU114" s="178"/>
      <c r="AV114" s="178"/>
      <c r="AW114" s="178"/>
      <c r="AX114" s="178"/>
      <c r="AY114" s="178"/>
      <c r="AZ114" s="178"/>
      <c r="BA114" s="178"/>
      <c r="BB114" s="178"/>
      <c r="BC114" s="178"/>
      <c r="BD114" s="178"/>
      <c r="BE114" s="178"/>
      <c r="BF114" s="178"/>
      <c r="BG114" s="178"/>
      <c r="BH114" s="178"/>
    </row>
    <row r="115" spans="1:60" ht="33.75" outlineLevel="1" x14ac:dyDescent="0.2">
      <c r="A115" s="169">
        <v>20</v>
      </c>
      <c r="B115" s="170" t="s">
        <v>247</v>
      </c>
      <c r="C115" s="171" t="s">
        <v>248</v>
      </c>
      <c r="D115" s="172" t="s">
        <v>186</v>
      </c>
      <c r="E115" s="173">
        <v>1</v>
      </c>
      <c r="F115" s="174"/>
      <c r="G115" s="175">
        <f>ROUND(E115*F115,2)</f>
        <v>0</v>
      </c>
      <c r="H115" s="174"/>
      <c r="I115" s="175">
        <f>ROUND(E115*H115,2)</f>
        <v>0</v>
      </c>
      <c r="J115" s="174"/>
      <c r="K115" s="175">
        <f>ROUND(E115*J115,2)</f>
        <v>0</v>
      </c>
      <c r="L115" s="175">
        <v>21</v>
      </c>
      <c r="M115" s="175">
        <f>G115*(1+L115/100)</f>
        <v>0</v>
      </c>
      <c r="N115" s="175">
        <v>0</v>
      </c>
      <c r="O115" s="175">
        <f>ROUND(E115*N115,2)</f>
        <v>0</v>
      </c>
      <c r="P115" s="175">
        <v>0.1</v>
      </c>
      <c r="Q115" s="175">
        <f>ROUND(E115*P115,2)</f>
        <v>0.1</v>
      </c>
      <c r="R115" s="175"/>
      <c r="S115" s="175" t="s">
        <v>187</v>
      </c>
      <c r="T115" s="176" t="s">
        <v>188</v>
      </c>
      <c r="U115" s="177">
        <v>0</v>
      </c>
      <c r="V115" s="177">
        <f>ROUND(E115*U115,2)</f>
        <v>0</v>
      </c>
      <c r="W115" s="177"/>
      <c r="X115" s="177" t="s">
        <v>159</v>
      </c>
      <c r="Y115" s="178"/>
      <c r="Z115" s="178"/>
      <c r="AA115" s="178"/>
      <c r="AB115" s="178"/>
      <c r="AC115" s="178"/>
      <c r="AD115" s="178"/>
      <c r="AE115" s="178"/>
      <c r="AF115" s="178"/>
      <c r="AG115" s="178" t="s">
        <v>174</v>
      </c>
      <c r="AH115" s="178"/>
      <c r="AI115" s="178"/>
      <c r="AJ115" s="178"/>
      <c r="AK115" s="178"/>
      <c r="AL115" s="178"/>
      <c r="AM115" s="178"/>
      <c r="AN115" s="178"/>
      <c r="AO115" s="178"/>
      <c r="AP115" s="178"/>
      <c r="AQ115" s="178"/>
      <c r="AR115" s="178"/>
      <c r="AS115" s="178"/>
      <c r="AT115" s="178"/>
      <c r="AU115" s="178"/>
      <c r="AV115" s="178"/>
      <c r="AW115" s="178"/>
      <c r="AX115" s="178"/>
      <c r="AY115" s="178"/>
      <c r="AZ115" s="178"/>
      <c r="BA115" s="178"/>
      <c r="BB115" s="178"/>
      <c r="BC115" s="178"/>
      <c r="BD115" s="178"/>
      <c r="BE115" s="178"/>
      <c r="BF115" s="178"/>
      <c r="BG115" s="178"/>
      <c r="BH115" s="178"/>
    </row>
    <row r="116" spans="1:60" outlineLevel="1" x14ac:dyDescent="0.2">
      <c r="A116" s="179"/>
      <c r="B116" s="180"/>
      <c r="C116" s="182" t="s">
        <v>163</v>
      </c>
      <c r="D116" s="183"/>
      <c r="E116" s="184"/>
      <c r="F116" s="177"/>
      <c r="G116" s="177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8"/>
      <c r="Z116" s="178"/>
      <c r="AA116" s="178"/>
      <c r="AB116" s="178"/>
      <c r="AC116" s="178"/>
      <c r="AD116" s="178"/>
      <c r="AE116" s="178"/>
      <c r="AF116" s="178"/>
      <c r="AG116" s="178" t="s">
        <v>164</v>
      </c>
      <c r="AH116" s="178">
        <v>0</v>
      </c>
      <c r="AI116" s="178"/>
      <c r="AJ116" s="178"/>
      <c r="AK116" s="178"/>
      <c r="AL116" s="178"/>
      <c r="AM116" s="178"/>
      <c r="AN116" s="178"/>
      <c r="AO116" s="178"/>
      <c r="AP116" s="178"/>
      <c r="AQ116" s="178"/>
      <c r="AR116" s="178"/>
      <c r="AS116" s="178"/>
      <c r="AT116" s="178"/>
      <c r="AU116" s="178"/>
      <c r="AV116" s="178"/>
      <c r="AW116" s="178"/>
      <c r="AX116" s="178"/>
      <c r="AY116" s="178"/>
      <c r="AZ116" s="178"/>
      <c r="BA116" s="178"/>
      <c r="BB116" s="178"/>
      <c r="BC116" s="178"/>
      <c r="BD116" s="178"/>
      <c r="BE116" s="178"/>
      <c r="BF116" s="178"/>
      <c r="BG116" s="178"/>
      <c r="BH116" s="178"/>
    </row>
    <row r="117" spans="1:60" outlineLevel="1" x14ac:dyDescent="0.2">
      <c r="A117" s="179"/>
      <c r="B117" s="180"/>
      <c r="C117" s="182" t="s">
        <v>241</v>
      </c>
      <c r="D117" s="183"/>
      <c r="E117" s="184">
        <v>1</v>
      </c>
      <c r="F117" s="177"/>
      <c r="G117" s="177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8"/>
      <c r="Z117" s="178"/>
      <c r="AA117" s="178"/>
      <c r="AB117" s="178"/>
      <c r="AC117" s="178"/>
      <c r="AD117" s="178"/>
      <c r="AE117" s="178"/>
      <c r="AF117" s="178"/>
      <c r="AG117" s="178" t="s">
        <v>164</v>
      </c>
      <c r="AH117" s="178">
        <v>0</v>
      </c>
      <c r="AI117" s="178"/>
      <c r="AJ117" s="178"/>
      <c r="AK117" s="178"/>
      <c r="AL117" s="178"/>
      <c r="AM117" s="178"/>
      <c r="AN117" s="178"/>
      <c r="AO117" s="178"/>
      <c r="AP117" s="178"/>
      <c r="AQ117" s="178"/>
      <c r="AR117" s="178"/>
      <c r="AS117" s="178"/>
      <c r="AT117" s="178"/>
      <c r="AU117" s="178"/>
      <c r="AV117" s="178"/>
      <c r="AW117" s="178"/>
      <c r="AX117" s="178"/>
      <c r="AY117" s="178"/>
      <c r="AZ117" s="178"/>
      <c r="BA117" s="178"/>
      <c r="BB117" s="178"/>
      <c r="BC117" s="178"/>
      <c r="BD117" s="178"/>
      <c r="BE117" s="178"/>
      <c r="BF117" s="178"/>
      <c r="BG117" s="178"/>
      <c r="BH117" s="178"/>
    </row>
    <row r="118" spans="1:60" ht="22.5" outlineLevel="1" x14ac:dyDescent="0.2">
      <c r="A118" s="169">
        <v>21</v>
      </c>
      <c r="B118" s="170" t="s">
        <v>249</v>
      </c>
      <c r="C118" s="171" t="s">
        <v>250</v>
      </c>
      <c r="D118" s="172" t="s">
        <v>186</v>
      </c>
      <c r="E118" s="173">
        <v>1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21</v>
      </c>
      <c r="M118" s="175">
        <f>G118*(1+L118/100)</f>
        <v>0</v>
      </c>
      <c r="N118" s="175">
        <v>0</v>
      </c>
      <c r="O118" s="175">
        <f>ROUND(E118*N118,2)</f>
        <v>0</v>
      </c>
      <c r="P118" s="175">
        <v>0.01</v>
      </c>
      <c r="Q118" s="175">
        <f>ROUND(E118*P118,2)</f>
        <v>0.01</v>
      </c>
      <c r="R118" s="175"/>
      <c r="S118" s="175" t="s">
        <v>187</v>
      </c>
      <c r="T118" s="176" t="s">
        <v>188</v>
      </c>
      <c r="U118" s="177">
        <v>0</v>
      </c>
      <c r="V118" s="177">
        <f>ROUND(E118*U118,2)</f>
        <v>0</v>
      </c>
      <c r="W118" s="177"/>
      <c r="X118" s="177" t="s">
        <v>159</v>
      </c>
      <c r="Y118" s="178"/>
      <c r="Z118" s="178"/>
      <c r="AA118" s="178"/>
      <c r="AB118" s="178"/>
      <c r="AC118" s="178"/>
      <c r="AD118" s="178"/>
      <c r="AE118" s="178"/>
      <c r="AF118" s="178"/>
      <c r="AG118" s="178" t="s">
        <v>174</v>
      </c>
      <c r="AH118" s="178"/>
      <c r="AI118" s="178"/>
      <c r="AJ118" s="178"/>
      <c r="AK118" s="178"/>
      <c r="AL118" s="178"/>
      <c r="AM118" s="178"/>
      <c r="AN118" s="178"/>
      <c r="AO118" s="178"/>
      <c r="AP118" s="178"/>
      <c r="AQ118" s="178"/>
      <c r="AR118" s="178"/>
      <c r="AS118" s="178"/>
      <c r="AT118" s="178"/>
      <c r="AU118" s="178"/>
      <c r="AV118" s="178"/>
      <c r="AW118" s="178"/>
      <c r="AX118" s="178"/>
      <c r="AY118" s="178"/>
      <c r="AZ118" s="178"/>
      <c r="BA118" s="178"/>
      <c r="BB118" s="178"/>
      <c r="BC118" s="178"/>
      <c r="BD118" s="178"/>
      <c r="BE118" s="178"/>
      <c r="BF118" s="178"/>
      <c r="BG118" s="178"/>
      <c r="BH118" s="178"/>
    </row>
    <row r="119" spans="1:60" outlineLevel="1" x14ac:dyDescent="0.2">
      <c r="A119" s="179"/>
      <c r="B119" s="180"/>
      <c r="C119" s="182" t="s">
        <v>163</v>
      </c>
      <c r="D119" s="183"/>
      <c r="E119" s="184"/>
      <c r="F119" s="177"/>
      <c r="G119" s="177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8"/>
      <c r="Z119" s="178"/>
      <c r="AA119" s="178"/>
      <c r="AB119" s="178"/>
      <c r="AC119" s="178"/>
      <c r="AD119" s="178"/>
      <c r="AE119" s="178"/>
      <c r="AF119" s="178"/>
      <c r="AG119" s="178" t="s">
        <v>164</v>
      </c>
      <c r="AH119" s="178">
        <v>0</v>
      </c>
      <c r="AI119" s="178"/>
      <c r="AJ119" s="178"/>
      <c r="AK119" s="178"/>
      <c r="AL119" s="178"/>
      <c r="AM119" s="178"/>
      <c r="AN119" s="178"/>
      <c r="AO119" s="178"/>
      <c r="AP119" s="178"/>
      <c r="AQ119" s="178"/>
      <c r="AR119" s="178"/>
      <c r="AS119" s="178"/>
      <c r="AT119" s="178"/>
      <c r="AU119" s="178"/>
      <c r="AV119" s="178"/>
      <c r="AW119" s="178"/>
      <c r="AX119" s="178"/>
      <c r="AY119" s="178"/>
      <c r="AZ119" s="178"/>
      <c r="BA119" s="178"/>
      <c r="BB119" s="178"/>
      <c r="BC119" s="178"/>
      <c r="BD119" s="178"/>
      <c r="BE119" s="178"/>
      <c r="BF119" s="178"/>
      <c r="BG119" s="178"/>
      <c r="BH119" s="178"/>
    </row>
    <row r="120" spans="1:60" outlineLevel="1" x14ac:dyDescent="0.2">
      <c r="A120" s="179"/>
      <c r="B120" s="180"/>
      <c r="C120" s="182" t="s">
        <v>236</v>
      </c>
      <c r="D120" s="183"/>
      <c r="E120" s="184">
        <v>1</v>
      </c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8"/>
      <c r="Z120" s="178"/>
      <c r="AA120" s="178"/>
      <c r="AB120" s="178"/>
      <c r="AC120" s="178"/>
      <c r="AD120" s="178"/>
      <c r="AE120" s="178"/>
      <c r="AF120" s="178"/>
      <c r="AG120" s="178" t="s">
        <v>164</v>
      </c>
      <c r="AH120" s="178">
        <v>0</v>
      </c>
      <c r="AI120" s="178"/>
      <c r="AJ120" s="178"/>
      <c r="AK120" s="178"/>
      <c r="AL120" s="178"/>
      <c r="AM120" s="178"/>
      <c r="AN120" s="178"/>
      <c r="AO120" s="178"/>
      <c r="AP120" s="178"/>
      <c r="AQ120" s="178"/>
      <c r="AR120" s="178"/>
      <c r="AS120" s="178"/>
      <c r="AT120" s="178"/>
      <c r="AU120" s="178"/>
      <c r="AV120" s="178"/>
      <c r="AW120" s="178"/>
      <c r="AX120" s="178"/>
      <c r="AY120" s="178"/>
      <c r="AZ120" s="178"/>
      <c r="BA120" s="178"/>
      <c r="BB120" s="178"/>
      <c r="BC120" s="178"/>
      <c r="BD120" s="178"/>
      <c r="BE120" s="178"/>
      <c r="BF120" s="178"/>
      <c r="BG120" s="178"/>
      <c r="BH120" s="178"/>
    </row>
    <row r="121" spans="1:60" ht="45" outlineLevel="1" x14ac:dyDescent="0.2">
      <c r="A121" s="169">
        <v>22</v>
      </c>
      <c r="B121" s="170" t="s">
        <v>251</v>
      </c>
      <c r="C121" s="171" t="s">
        <v>252</v>
      </c>
      <c r="D121" s="172" t="s">
        <v>186</v>
      </c>
      <c r="E121" s="173">
        <v>1</v>
      </c>
      <c r="F121" s="174"/>
      <c r="G121" s="175">
        <f>ROUND(E121*F121,2)</f>
        <v>0</v>
      </c>
      <c r="H121" s="174"/>
      <c r="I121" s="175">
        <f>ROUND(E121*H121,2)</f>
        <v>0</v>
      </c>
      <c r="J121" s="174"/>
      <c r="K121" s="175">
        <f>ROUND(E121*J121,2)</f>
        <v>0</v>
      </c>
      <c r="L121" s="175">
        <v>21</v>
      </c>
      <c r="M121" s="175">
        <f>G121*(1+L121/100)</f>
        <v>0</v>
      </c>
      <c r="N121" s="175">
        <v>0</v>
      </c>
      <c r="O121" s="175">
        <f>ROUND(E121*N121,2)</f>
        <v>0</v>
      </c>
      <c r="P121" s="175">
        <v>0.1</v>
      </c>
      <c r="Q121" s="175">
        <f>ROUND(E121*P121,2)</f>
        <v>0.1</v>
      </c>
      <c r="R121" s="175"/>
      <c r="S121" s="175" t="s">
        <v>187</v>
      </c>
      <c r="T121" s="176" t="s">
        <v>188</v>
      </c>
      <c r="U121" s="177">
        <v>0</v>
      </c>
      <c r="V121" s="177">
        <f>ROUND(E121*U121,2)</f>
        <v>0</v>
      </c>
      <c r="W121" s="177"/>
      <c r="X121" s="177" t="s">
        <v>159</v>
      </c>
      <c r="Y121" s="178"/>
      <c r="Z121" s="178"/>
      <c r="AA121" s="178"/>
      <c r="AB121" s="178"/>
      <c r="AC121" s="178"/>
      <c r="AD121" s="178"/>
      <c r="AE121" s="178"/>
      <c r="AF121" s="178"/>
      <c r="AG121" s="178" t="s">
        <v>174</v>
      </c>
      <c r="AH121" s="178"/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178"/>
      <c r="AS121" s="178"/>
      <c r="AT121" s="178"/>
      <c r="AU121" s="178"/>
      <c r="AV121" s="178"/>
      <c r="AW121" s="178"/>
      <c r="AX121" s="178"/>
      <c r="AY121" s="178"/>
      <c r="AZ121" s="178"/>
      <c r="BA121" s="178"/>
      <c r="BB121" s="178"/>
      <c r="BC121" s="178"/>
      <c r="BD121" s="178"/>
      <c r="BE121" s="178"/>
      <c r="BF121" s="178"/>
      <c r="BG121" s="178"/>
      <c r="BH121" s="178"/>
    </row>
    <row r="122" spans="1:60" outlineLevel="1" x14ac:dyDescent="0.2">
      <c r="A122" s="179"/>
      <c r="B122" s="180"/>
      <c r="C122" s="182" t="s">
        <v>163</v>
      </c>
      <c r="D122" s="183"/>
      <c r="E122" s="184"/>
      <c r="F122" s="177"/>
      <c r="G122" s="177"/>
      <c r="H122" s="177"/>
      <c r="I122" s="177"/>
      <c r="J122" s="177"/>
      <c r="K122" s="177"/>
      <c r="L122" s="177"/>
      <c r="M122" s="177"/>
      <c r="N122" s="177"/>
      <c r="O122" s="17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8"/>
      <c r="Z122" s="178"/>
      <c r="AA122" s="178"/>
      <c r="AB122" s="178"/>
      <c r="AC122" s="178"/>
      <c r="AD122" s="178"/>
      <c r="AE122" s="178"/>
      <c r="AF122" s="178"/>
      <c r="AG122" s="178" t="s">
        <v>164</v>
      </c>
      <c r="AH122" s="178">
        <v>0</v>
      </c>
      <c r="AI122" s="178"/>
      <c r="AJ122" s="178"/>
      <c r="AK122" s="178"/>
      <c r="AL122" s="178"/>
      <c r="AM122" s="178"/>
      <c r="AN122" s="178"/>
      <c r="AO122" s="178"/>
      <c r="AP122" s="178"/>
      <c r="AQ122" s="178"/>
      <c r="AR122" s="178"/>
      <c r="AS122" s="178"/>
      <c r="AT122" s="178"/>
      <c r="AU122" s="178"/>
      <c r="AV122" s="178"/>
      <c r="AW122" s="178"/>
      <c r="AX122" s="178"/>
      <c r="AY122" s="178"/>
      <c r="AZ122" s="178"/>
      <c r="BA122" s="178"/>
      <c r="BB122" s="178"/>
      <c r="BC122" s="178"/>
      <c r="BD122" s="178"/>
      <c r="BE122" s="178"/>
      <c r="BF122" s="178"/>
      <c r="BG122" s="178"/>
      <c r="BH122" s="178"/>
    </row>
    <row r="123" spans="1:60" outlineLevel="1" x14ac:dyDescent="0.2">
      <c r="A123" s="179"/>
      <c r="B123" s="180"/>
      <c r="C123" s="182" t="s">
        <v>236</v>
      </c>
      <c r="D123" s="183"/>
      <c r="E123" s="184">
        <v>1</v>
      </c>
      <c r="F123" s="177"/>
      <c r="G123" s="177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8"/>
      <c r="Z123" s="178"/>
      <c r="AA123" s="178"/>
      <c r="AB123" s="178"/>
      <c r="AC123" s="178"/>
      <c r="AD123" s="178"/>
      <c r="AE123" s="178"/>
      <c r="AF123" s="178"/>
      <c r="AG123" s="178" t="s">
        <v>164</v>
      </c>
      <c r="AH123" s="178">
        <v>0</v>
      </c>
      <c r="AI123" s="178"/>
      <c r="AJ123" s="178"/>
      <c r="AK123" s="178"/>
      <c r="AL123" s="178"/>
      <c r="AM123" s="178"/>
      <c r="AN123" s="178"/>
      <c r="AO123" s="178"/>
      <c r="AP123" s="178"/>
      <c r="AQ123" s="178"/>
      <c r="AR123" s="178"/>
      <c r="AS123" s="178"/>
      <c r="AT123" s="178"/>
      <c r="AU123" s="178"/>
      <c r="AV123" s="178"/>
      <c r="AW123" s="178"/>
      <c r="AX123" s="178"/>
      <c r="AY123" s="178"/>
      <c r="AZ123" s="178"/>
      <c r="BA123" s="178"/>
      <c r="BB123" s="178"/>
      <c r="BC123" s="178"/>
      <c r="BD123" s="178"/>
      <c r="BE123" s="178"/>
      <c r="BF123" s="178"/>
      <c r="BG123" s="178"/>
      <c r="BH123" s="178"/>
    </row>
    <row r="124" spans="1:60" ht="45" outlineLevel="1" x14ac:dyDescent="0.2">
      <c r="A124" s="169">
        <v>23</v>
      </c>
      <c r="B124" s="170" t="s">
        <v>253</v>
      </c>
      <c r="C124" s="171" t="s">
        <v>254</v>
      </c>
      <c r="D124" s="172" t="s">
        <v>186</v>
      </c>
      <c r="E124" s="173">
        <v>1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21</v>
      </c>
      <c r="M124" s="175">
        <f>G124*(1+L124/100)</f>
        <v>0</v>
      </c>
      <c r="N124" s="175">
        <v>0</v>
      </c>
      <c r="O124" s="175">
        <f>ROUND(E124*N124,2)</f>
        <v>0</v>
      </c>
      <c r="P124" s="175">
        <v>0.1</v>
      </c>
      <c r="Q124" s="175">
        <f>ROUND(E124*P124,2)</f>
        <v>0.1</v>
      </c>
      <c r="R124" s="175"/>
      <c r="S124" s="175" t="s">
        <v>187</v>
      </c>
      <c r="T124" s="176" t="s">
        <v>188</v>
      </c>
      <c r="U124" s="177">
        <v>0</v>
      </c>
      <c r="V124" s="177">
        <f>ROUND(E124*U124,2)</f>
        <v>0</v>
      </c>
      <c r="W124" s="177"/>
      <c r="X124" s="177" t="s">
        <v>159</v>
      </c>
      <c r="Y124" s="178"/>
      <c r="Z124" s="178"/>
      <c r="AA124" s="178"/>
      <c r="AB124" s="178"/>
      <c r="AC124" s="178"/>
      <c r="AD124" s="178"/>
      <c r="AE124" s="178"/>
      <c r="AF124" s="178"/>
      <c r="AG124" s="178" t="s">
        <v>174</v>
      </c>
      <c r="AH124" s="178"/>
      <c r="AI124" s="178"/>
      <c r="AJ124" s="178"/>
      <c r="AK124" s="178"/>
      <c r="AL124" s="178"/>
      <c r="AM124" s="178"/>
      <c r="AN124" s="178"/>
      <c r="AO124" s="178"/>
      <c r="AP124" s="178"/>
      <c r="AQ124" s="178"/>
      <c r="AR124" s="178"/>
      <c r="AS124" s="178"/>
      <c r="AT124" s="178"/>
      <c r="AU124" s="178"/>
      <c r="AV124" s="178"/>
      <c r="AW124" s="178"/>
      <c r="AX124" s="178"/>
      <c r="AY124" s="178"/>
      <c r="AZ124" s="178"/>
      <c r="BA124" s="178"/>
      <c r="BB124" s="178"/>
      <c r="BC124" s="178"/>
      <c r="BD124" s="178"/>
      <c r="BE124" s="178"/>
      <c r="BF124" s="178"/>
      <c r="BG124" s="178"/>
      <c r="BH124" s="178"/>
    </row>
    <row r="125" spans="1:60" outlineLevel="1" x14ac:dyDescent="0.2">
      <c r="A125" s="179"/>
      <c r="B125" s="180"/>
      <c r="C125" s="182" t="s">
        <v>163</v>
      </c>
      <c r="D125" s="183"/>
      <c r="E125" s="184"/>
      <c r="F125" s="177"/>
      <c r="G125" s="177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8"/>
      <c r="Z125" s="178"/>
      <c r="AA125" s="178"/>
      <c r="AB125" s="178"/>
      <c r="AC125" s="178"/>
      <c r="AD125" s="178"/>
      <c r="AE125" s="178"/>
      <c r="AF125" s="178"/>
      <c r="AG125" s="178" t="s">
        <v>164</v>
      </c>
      <c r="AH125" s="178">
        <v>0</v>
      </c>
      <c r="AI125" s="178"/>
      <c r="AJ125" s="178"/>
      <c r="AK125" s="178"/>
      <c r="AL125" s="178"/>
      <c r="AM125" s="178"/>
      <c r="AN125" s="178"/>
      <c r="AO125" s="178"/>
      <c r="AP125" s="178"/>
      <c r="AQ125" s="178"/>
      <c r="AR125" s="178"/>
      <c r="AS125" s="178"/>
      <c r="AT125" s="178"/>
      <c r="AU125" s="178"/>
      <c r="AV125" s="178"/>
      <c r="AW125" s="178"/>
      <c r="AX125" s="178"/>
      <c r="AY125" s="178"/>
      <c r="AZ125" s="178"/>
      <c r="BA125" s="178"/>
      <c r="BB125" s="178"/>
      <c r="BC125" s="178"/>
      <c r="BD125" s="178"/>
      <c r="BE125" s="178"/>
      <c r="BF125" s="178"/>
      <c r="BG125" s="178"/>
      <c r="BH125" s="178"/>
    </row>
    <row r="126" spans="1:60" outlineLevel="1" x14ac:dyDescent="0.2">
      <c r="A126" s="179"/>
      <c r="B126" s="180"/>
      <c r="C126" s="182" t="s">
        <v>241</v>
      </c>
      <c r="D126" s="183"/>
      <c r="E126" s="184">
        <v>1</v>
      </c>
      <c r="F126" s="177"/>
      <c r="G126" s="177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8"/>
      <c r="Z126" s="178"/>
      <c r="AA126" s="178"/>
      <c r="AB126" s="178"/>
      <c r="AC126" s="178"/>
      <c r="AD126" s="178"/>
      <c r="AE126" s="178"/>
      <c r="AF126" s="178"/>
      <c r="AG126" s="178" t="s">
        <v>164</v>
      </c>
      <c r="AH126" s="178">
        <v>0</v>
      </c>
      <c r="AI126" s="178"/>
      <c r="AJ126" s="178"/>
      <c r="AK126" s="178"/>
      <c r="AL126" s="178"/>
      <c r="AM126" s="178"/>
      <c r="AN126" s="178"/>
      <c r="AO126" s="178"/>
      <c r="AP126" s="178"/>
      <c r="AQ126" s="178"/>
      <c r="AR126" s="178"/>
      <c r="AS126" s="178"/>
      <c r="AT126" s="178"/>
      <c r="AU126" s="178"/>
      <c r="AV126" s="178"/>
      <c r="AW126" s="178"/>
      <c r="AX126" s="178"/>
      <c r="AY126" s="178"/>
      <c r="AZ126" s="178"/>
      <c r="BA126" s="178"/>
      <c r="BB126" s="178"/>
      <c r="BC126" s="178"/>
      <c r="BD126" s="178"/>
      <c r="BE126" s="178"/>
      <c r="BF126" s="178"/>
      <c r="BG126" s="178"/>
      <c r="BH126" s="178"/>
    </row>
    <row r="127" spans="1:60" x14ac:dyDescent="0.2">
      <c r="A127" s="161" t="s">
        <v>153</v>
      </c>
      <c r="B127" s="162" t="s">
        <v>96</v>
      </c>
      <c r="C127" s="163" t="s">
        <v>97</v>
      </c>
      <c r="D127" s="164"/>
      <c r="E127" s="165"/>
      <c r="F127" s="166"/>
      <c r="G127" s="166">
        <f>SUMIF(AG128:AG133,"&lt;&gt;NOR",G128:G133)</f>
        <v>0</v>
      </c>
      <c r="H127" s="166"/>
      <c r="I127" s="166">
        <f>SUM(I128:I133)</f>
        <v>0</v>
      </c>
      <c r="J127" s="166"/>
      <c r="K127" s="166">
        <f>SUM(K128:K133)</f>
        <v>0</v>
      </c>
      <c r="L127" s="166"/>
      <c r="M127" s="166">
        <f>SUM(M128:M133)</f>
        <v>0</v>
      </c>
      <c r="N127" s="166"/>
      <c r="O127" s="166">
        <f>SUM(O128:O133)</f>
        <v>0</v>
      </c>
      <c r="P127" s="166"/>
      <c r="Q127" s="166">
        <f>SUM(Q128:Q133)</f>
        <v>1.52</v>
      </c>
      <c r="R127" s="166"/>
      <c r="S127" s="166"/>
      <c r="T127" s="167"/>
      <c r="U127" s="168"/>
      <c r="V127" s="168">
        <f>SUM(V128:V133)</f>
        <v>8.6999999999999993</v>
      </c>
      <c r="W127" s="168"/>
      <c r="X127" s="168"/>
      <c r="AG127" t="s">
        <v>154</v>
      </c>
    </row>
    <row r="128" spans="1:60" outlineLevel="1" x14ac:dyDescent="0.2">
      <c r="A128" s="169">
        <v>24</v>
      </c>
      <c r="B128" s="170" t="s">
        <v>255</v>
      </c>
      <c r="C128" s="171" t="s">
        <v>256</v>
      </c>
      <c r="D128" s="172" t="s">
        <v>157</v>
      </c>
      <c r="E128" s="173">
        <v>108.7</v>
      </c>
      <c r="F128" s="174"/>
      <c r="G128" s="175">
        <f>ROUND(E128*F128,2)</f>
        <v>0</v>
      </c>
      <c r="H128" s="174"/>
      <c r="I128" s="175">
        <f>ROUND(E128*H128,2)</f>
        <v>0</v>
      </c>
      <c r="J128" s="174"/>
      <c r="K128" s="175">
        <f>ROUND(E128*J128,2)</f>
        <v>0</v>
      </c>
      <c r="L128" s="175">
        <v>21</v>
      </c>
      <c r="M128" s="175">
        <f>G128*(1+L128/100)</f>
        <v>0</v>
      </c>
      <c r="N128" s="175">
        <v>0</v>
      </c>
      <c r="O128" s="175">
        <f>ROUND(E128*N128,2)</f>
        <v>0</v>
      </c>
      <c r="P128" s="175">
        <v>1.4E-2</v>
      </c>
      <c r="Q128" s="175">
        <f>ROUND(E128*P128,2)</f>
        <v>1.52</v>
      </c>
      <c r="R128" s="175"/>
      <c r="S128" s="175" t="s">
        <v>158</v>
      </c>
      <c r="T128" s="176" t="s">
        <v>158</v>
      </c>
      <c r="U128" s="177">
        <v>0.08</v>
      </c>
      <c r="V128" s="177">
        <f>ROUND(E128*U128,2)</f>
        <v>8.6999999999999993</v>
      </c>
      <c r="W128" s="177"/>
      <c r="X128" s="177" t="s">
        <v>159</v>
      </c>
      <c r="Y128" s="178"/>
      <c r="Z128" s="178"/>
      <c r="AA128" s="178"/>
      <c r="AB128" s="178"/>
      <c r="AC128" s="178"/>
      <c r="AD128" s="178"/>
      <c r="AE128" s="178"/>
      <c r="AF128" s="178"/>
      <c r="AG128" s="178" t="s">
        <v>174</v>
      </c>
      <c r="AH128" s="178"/>
      <c r="AI128" s="178"/>
      <c r="AJ128" s="178"/>
      <c r="AK128" s="178"/>
      <c r="AL128" s="178"/>
      <c r="AM128" s="178"/>
      <c r="AN128" s="178"/>
      <c r="AO128" s="178"/>
      <c r="AP128" s="178"/>
      <c r="AQ128" s="178"/>
      <c r="AR128" s="178"/>
      <c r="AS128" s="178"/>
      <c r="AT128" s="178"/>
      <c r="AU128" s="178"/>
      <c r="AV128" s="178"/>
      <c r="AW128" s="178"/>
      <c r="AX128" s="178"/>
      <c r="AY128" s="178"/>
      <c r="AZ128" s="178"/>
      <c r="BA128" s="178"/>
      <c r="BB128" s="178"/>
      <c r="BC128" s="178"/>
      <c r="BD128" s="178"/>
      <c r="BE128" s="178"/>
      <c r="BF128" s="178"/>
      <c r="BG128" s="178"/>
      <c r="BH128" s="178"/>
    </row>
    <row r="129" spans="1:60" outlineLevel="1" x14ac:dyDescent="0.2">
      <c r="A129" s="179"/>
      <c r="B129" s="180"/>
      <c r="C129" s="182" t="s">
        <v>163</v>
      </c>
      <c r="D129" s="183"/>
      <c r="E129" s="184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8"/>
      <c r="Z129" s="178"/>
      <c r="AA129" s="178"/>
      <c r="AB129" s="178"/>
      <c r="AC129" s="178"/>
      <c r="AD129" s="178"/>
      <c r="AE129" s="178"/>
      <c r="AF129" s="178"/>
      <c r="AG129" s="178" t="s">
        <v>164</v>
      </c>
      <c r="AH129" s="178">
        <v>0</v>
      </c>
      <c r="AI129" s="178"/>
      <c r="AJ129" s="178"/>
      <c r="AK129" s="178"/>
      <c r="AL129" s="178"/>
      <c r="AM129" s="178"/>
      <c r="AN129" s="178"/>
      <c r="AO129" s="178"/>
      <c r="AP129" s="178"/>
      <c r="AQ129" s="178"/>
      <c r="AR129" s="178"/>
      <c r="AS129" s="178"/>
      <c r="AT129" s="178"/>
      <c r="AU129" s="178"/>
      <c r="AV129" s="178"/>
      <c r="AW129" s="178"/>
      <c r="AX129" s="178"/>
      <c r="AY129" s="178"/>
      <c r="AZ129" s="178"/>
      <c r="BA129" s="178"/>
      <c r="BB129" s="178"/>
      <c r="BC129" s="178"/>
      <c r="BD129" s="178"/>
      <c r="BE129" s="178"/>
      <c r="BF129" s="178"/>
      <c r="BG129" s="178"/>
      <c r="BH129" s="178"/>
    </row>
    <row r="130" spans="1:60" outlineLevel="1" x14ac:dyDescent="0.2">
      <c r="A130" s="179"/>
      <c r="B130" s="180"/>
      <c r="C130" s="182" t="s">
        <v>257</v>
      </c>
      <c r="D130" s="183"/>
      <c r="E130" s="184"/>
      <c r="F130" s="177"/>
      <c r="G130" s="177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8"/>
      <c r="Z130" s="178"/>
      <c r="AA130" s="178"/>
      <c r="AB130" s="178"/>
      <c r="AC130" s="178"/>
      <c r="AD130" s="178"/>
      <c r="AE130" s="178"/>
      <c r="AF130" s="178"/>
      <c r="AG130" s="178" t="s">
        <v>164</v>
      </c>
      <c r="AH130" s="178">
        <v>0</v>
      </c>
      <c r="AI130" s="178"/>
      <c r="AJ130" s="178"/>
      <c r="AK130" s="178"/>
      <c r="AL130" s="178"/>
      <c r="AM130" s="178"/>
      <c r="AN130" s="178"/>
      <c r="AO130" s="178"/>
      <c r="AP130" s="178"/>
      <c r="AQ130" s="178"/>
      <c r="AR130" s="178"/>
      <c r="AS130" s="178"/>
      <c r="AT130" s="178"/>
      <c r="AU130" s="178"/>
      <c r="AV130" s="178"/>
      <c r="AW130" s="178"/>
      <c r="AX130" s="178"/>
      <c r="AY130" s="178"/>
      <c r="AZ130" s="178"/>
      <c r="BA130" s="178"/>
      <c r="BB130" s="178"/>
      <c r="BC130" s="178"/>
      <c r="BD130" s="178"/>
      <c r="BE130" s="178"/>
      <c r="BF130" s="178"/>
      <c r="BG130" s="178"/>
      <c r="BH130" s="178"/>
    </row>
    <row r="131" spans="1:60" outlineLevel="1" x14ac:dyDescent="0.2">
      <c r="A131" s="179"/>
      <c r="B131" s="180"/>
      <c r="C131" s="182" t="s">
        <v>178</v>
      </c>
      <c r="D131" s="183"/>
      <c r="E131" s="184">
        <v>73.900000000000006</v>
      </c>
      <c r="F131" s="177"/>
      <c r="G131" s="177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8"/>
      <c r="Z131" s="178"/>
      <c r="AA131" s="178"/>
      <c r="AB131" s="178"/>
      <c r="AC131" s="178"/>
      <c r="AD131" s="178"/>
      <c r="AE131" s="178"/>
      <c r="AF131" s="178"/>
      <c r="AG131" s="178" t="s">
        <v>164</v>
      </c>
      <c r="AH131" s="178">
        <v>0</v>
      </c>
      <c r="AI131" s="178"/>
      <c r="AJ131" s="178"/>
      <c r="AK131" s="178"/>
      <c r="AL131" s="178"/>
      <c r="AM131" s="178"/>
      <c r="AN131" s="178"/>
      <c r="AO131" s="178"/>
      <c r="AP131" s="178"/>
      <c r="AQ131" s="178"/>
      <c r="AR131" s="178"/>
      <c r="AS131" s="178"/>
      <c r="AT131" s="178"/>
      <c r="AU131" s="178"/>
      <c r="AV131" s="178"/>
      <c r="AW131" s="178"/>
      <c r="AX131" s="178"/>
      <c r="AY131" s="178"/>
      <c r="AZ131" s="178"/>
      <c r="BA131" s="178"/>
      <c r="BB131" s="178"/>
      <c r="BC131" s="178"/>
      <c r="BD131" s="178"/>
      <c r="BE131" s="178"/>
      <c r="BF131" s="178"/>
      <c r="BG131" s="178"/>
      <c r="BH131" s="178"/>
    </row>
    <row r="132" spans="1:60" outlineLevel="1" x14ac:dyDescent="0.2">
      <c r="A132" s="179"/>
      <c r="B132" s="180"/>
      <c r="C132" s="182" t="s">
        <v>179</v>
      </c>
      <c r="D132" s="183"/>
      <c r="E132" s="184">
        <v>34.799999999999997</v>
      </c>
      <c r="F132" s="177"/>
      <c r="G132" s="177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8"/>
      <c r="Z132" s="178"/>
      <c r="AA132" s="178"/>
      <c r="AB132" s="178"/>
      <c r="AC132" s="178"/>
      <c r="AD132" s="178"/>
      <c r="AE132" s="178"/>
      <c r="AF132" s="178"/>
      <c r="AG132" s="178" t="s">
        <v>164</v>
      </c>
      <c r="AH132" s="178">
        <v>0</v>
      </c>
      <c r="AI132" s="178"/>
      <c r="AJ132" s="178"/>
      <c r="AK132" s="178"/>
      <c r="AL132" s="178"/>
      <c r="AM132" s="178"/>
      <c r="AN132" s="178"/>
      <c r="AO132" s="178"/>
      <c r="AP132" s="178"/>
      <c r="AQ132" s="178"/>
      <c r="AR132" s="178"/>
      <c r="AS132" s="178"/>
      <c r="AT132" s="178"/>
      <c r="AU132" s="178"/>
      <c r="AV132" s="178"/>
      <c r="AW132" s="178"/>
      <c r="AX132" s="178"/>
      <c r="AY132" s="178"/>
      <c r="AZ132" s="178"/>
      <c r="BA132" s="178"/>
      <c r="BB132" s="178"/>
      <c r="BC132" s="178"/>
      <c r="BD132" s="178"/>
      <c r="BE132" s="178"/>
      <c r="BF132" s="178"/>
      <c r="BG132" s="178"/>
      <c r="BH132" s="178"/>
    </row>
    <row r="133" spans="1:60" outlineLevel="1" x14ac:dyDescent="0.2">
      <c r="A133" s="179"/>
      <c r="B133" s="180"/>
      <c r="C133" s="185" t="s">
        <v>170</v>
      </c>
      <c r="D133" s="186"/>
      <c r="E133" s="187">
        <v>108.7</v>
      </c>
      <c r="F133" s="177"/>
      <c r="G133" s="177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8"/>
      <c r="Z133" s="178"/>
      <c r="AA133" s="178"/>
      <c r="AB133" s="178"/>
      <c r="AC133" s="178"/>
      <c r="AD133" s="178"/>
      <c r="AE133" s="178"/>
      <c r="AF133" s="178"/>
      <c r="AG133" s="178" t="s">
        <v>164</v>
      </c>
      <c r="AH133" s="178">
        <v>1</v>
      </c>
      <c r="AI133" s="178"/>
      <c r="AJ133" s="178"/>
      <c r="AK133" s="178"/>
      <c r="AL133" s="178"/>
      <c r="AM133" s="178"/>
      <c r="AN133" s="178"/>
      <c r="AO133" s="178"/>
      <c r="AP133" s="178"/>
      <c r="AQ133" s="178"/>
      <c r="AR133" s="178"/>
      <c r="AS133" s="178"/>
      <c r="AT133" s="178"/>
      <c r="AU133" s="178"/>
      <c r="AV133" s="178"/>
      <c r="AW133" s="178"/>
      <c r="AX133" s="178"/>
      <c r="AY133" s="178"/>
      <c r="AZ133" s="178"/>
      <c r="BA133" s="178"/>
      <c r="BB133" s="178"/>
      <c r="BC133" s="178"/>
      <c r="BD133" s="178"/>
      <c r="BE133" s="178"/>
      <c r="BF133" s="178"/>
      <c r="BG133" s="178"/>
      <c r="BH133" s="178"/>
    </row>
    <row r="134" spans="1:60" x14ac:dyDescent="0.2">
      <c r="A134" s="161" t="s">
        <v>153</v>
      </c>
      <c r="B134" s="162" t="s">
        <v>102</v>
      </c>
      <c r="C134" s="163" t="s">
        <v>103</v>
      </c>
      <c r="D134" s="164"/>
      <c r="E134" s="165"/>
      <c r="F134" s="166"/>
      <c r="G134" s="166">
        <f>SUMIF(AG135:AG140,"&lt;&gt;NOR",G135:G140)</f>
        <v>0</v>
      </c>
      <c r="H134" s="166"/>
      <c r="I134" s="166">
        <f>SUM(I135:I140)</f>
        <v>0</v>
      </c>
      <c r="J134" s="166"/>
      <c r="K134" s="166">
        <f>SUM(K135:K140)</f>
        <v>0</v>
      </c>
      <c r="L134" s="166"/>
      <c r="M134" s="166">
        <f>SUM(M135:M140)</f>
        <v>0</v>
      </c>
      <c r="N134" s="166"/>
      <c r="O134" s="166">
        <f>SUM(O135:O140)</f>
        <v>0</v>
      </c>
      <c r="P134" s="166"/>
      <c r="Q134" s="166">
        <f>SUM(Q135:Q140)</f>
        <v>2.17</v>
      </c>
      <c r="R134" s="166"/>
      <c r="S134" s="166"/>
      <c r="T134" s="167"/>
      <c r="U134" s="168"/>
      <c r="V134" s="168">
        <f>SUM(V135:V140)</f>
        <v>26.09</v>
      </c>
      <c r="W134" s="168"/>
      <c r="X134" s="168"/>
      <c r="AG134" t="s">
        <v>154</v>
      </c>
    </row>
    <row r="135" spans="1:60" outlineLevel="1" x14ac:dyDescent="0.2">
      <c r="A135" s="169">
        <v>25</v>
      </c>
      <c r="B135" s="170" t="s">
        <v>258</v>
      </c>
      <c r="C135" s="171" t="s">
        <v>259</v>
      </c>
      <c r="D135" s="172" t="s">
        <v>157</v>
      </c>
      <c r="E135" s="173">
        <v>108.7</v>
      </c>
      <c r="F135" s="174"/>
      <c r="G135" s="175">
        <f>ROUND(E135*F135,2)</f>
        <v>0</v>
      </c>
      <c r="H135" s="174"/>
      <c r="I135" s="175">
        <f>ROUND(E135*H135,2)</f>
        <v>0</v>
      </c>
      <c r="J135" s="174"/>
      <c r="K135" s="175">
        <f>ROUND(E135*J135,2)</f>
        <v>0</v>
      </c>
      <c r="L135" s="175">
        <v>21</v>
      </c>
      <c r="M135" s="175">
        <f>G135*(1+L135/100)</f>
        <v>0</v>
      </c>
      <c r="N135" s="175">
        <v>0</v>
      </c>
      <c r="O135" s="175">
        <f>ROUND(E135*N135,2)</f>
        <v>0</v>
      </c>
      <c r="P135" s="175">
        <v>0.02</v>
      </c>
      <c r="Q135" s="175">
        <f>ROUND(E135*P135,2)</f>
        <v>2.17</v>
      </c>
      <c r="R135" s="175"/>
      <c r="S135" s="175" t="s">
        <v>158</v>
      </c>
      <c r="T135" s="176" t="s">
        <v>158</v>
      </c>
      <c r="U135" s="177">
        <v>0.24</v>
      </c>
      <c r="V135" s="177">
        <f>ROUND(E135*U135,2)</f>
        <v>26.09</v>
      </c>
      <c r="W135" s="177"/>
      <c r="X135" s="177" t="s">
        <v>159</v>
      </c>
      <c r="Y135" s="178"/>
      <c r="Z135" s="178"/>
      <c r="AA135" s="178"/>
      <c r="AB135" s="178"/>
      <c r="AC135" s="178"/>
      <c r="AD135" s="178"/>
      <c r="AE135" s="178"/>
      <c r="AF135" s="178"/>
      <c r="AG135" s="178" t="s">
        <v>174</v>
      </c>
      <c r="AH135" s="178"/>
      <c r="AI135" s="178"/>
      <c r="AJ135" s="178"/>
      <c r="AK135" s="178"/>
      <c r="AL135" s="178"/>
      <c r="AM135" s="178"/>
      <c r="AN135" s="178"/>
      <c r="AO135" s="178"/>
      <c r="AP135" s="178"/>
      <c r="AQ135" s="178"/>
      <c r="AR135" s="178"/>
      <c r="AS135" s="178"/>
      <c r="AT135" s="178"/>
      <c r="AU135" s="178"/>
      <c r="AV135" s="178"/>
      <c r="AW135" s="178"/>
      <c r="AX135" s="178"/>
      <c r="AY135" s="178"/>
      <c r="AZ135" s="178"/>
      <c r="BA135" s="178"/>
      <c r="BB135" s="178"/>
      <c r="BC135" s="178"/>
      <c r="BD135" s="178"/>
      <c r="BE135" s="178"/>
      <c r="BF135" s="178"/>
      <c r="BG135" s="178"/>
      <c r="BH135" s="178"/>
    </row>
    <row r="136" spans="1:60" outlineLevel="1" x14ac:dyDescent="0.2">
      <c r="A136" s="179"/>
      <c r="B136" s="180"/>
      <c r="C136" s="182" t="s">
        <v>163</v>
      </c>
      <c r="D136" s="183"/>
      <c r="E136" s="184"/>
      <c r="F136" s="177"/>
      <c r="G136" s="177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8"/>
      <c r="Z136" s="178"/>
      <c r="AA136" s="178"/>
      <c r="AB136" s="178"/>
      <c r="AC136" s="178"/>
      <c r="AD136" s="178"/>
      <c r="AE136" s="178"/>
      <c r="AF136" s="178"/>
      <c r="AG136" s="178" t="s">
        <v>164</v>
      </c>
      <c r="AH136" s="178">
        <v>0</v>
      </c>
      <c r="AI136" s="178"/>
      <c r="AJ136" s="178"/>
      <c r="AK136" s="178"/>
      <c r="AL136" s="178"/>
      <c r="AM136" s="178"/>
      <c r="AN136" s="178"/>
      <c r="AO136" s="178"/>
      <c r="AP136" s="178"/>
      <c r="AQ136" s="178"/>
      <c r="AR136" s="178"/>
      <c r="AS136" s="178"/>
      <c r="AT136" s="178"/>
      <c r="AU136" s="178"/>
      <c r="AV136" s="178"/>
      <c r="AW136" s="178"/>
      <c r="AX136" s="178"/>
      <c r="AY136" s="178"/>
      <c r="AZ136" s="178"/>
      <c r="BA136" s="178"/>
      <c r="BB136" s="178"/>
      <c r="BC136" s="178"/>
      <c r="BD136" s="178"/>
      <c r="BE136" s="178"/>
      <c r="BF136" s="178"/>
      <c r="BG136" s="178"/>
      <c r="BH136" s="178"/>
    </row>
    <row r="137" spans="1:60" outlineLevel="1" x14ac:dyDescent="0.2">
      <c r="A137" s="179"/>
      <c r="B137" s="180"/>
      <c r="C137" s="182" t="s">
        <v>257</v>
      </c>
      <c r="D137" s="183"/>
      <c r="E137" s="184"/>
      <c r="F137" s="177"/>
      <c r="G137" s="177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8"/>
      <c r="Z137" s="178"/>
      <c r="AA137" s="178"/>
      <c r="AB137" s="178"/>
      <c r="AC137" s="178"/>
      <c r="AD137" s="178"/>
      <c r="AE137" s="178"/>
      <c r="AF137" s="178"/>
      <c r="AG137" s="178" t="s">
        <v>164</v>
      </c>
      <c r="AH137" s="178">
        <v>0</v>
      </c>
      <c r="AI137" s="178"/>
      <c r="AJ137" s="178"/>
      <c r="AK137" s="178"/>
      <c r="AL137" s="178"/>
      <c r="AM137" s="178"/>
      <c r="AN137" s="178"/>
      <c r="AO137" s="178"/>
      <c r="AP137" s="178"/>
      <c r="AQ137" s="178"/>
      <c r="AR137" s="178"/>
      <c r="AS137" s="178"/>
      <c r="AT137" s="178"/>
      <c r="AU137" s="178"/>
      <c r="AV137" s="178"/>
      <c r="AW137" s="178"/>
      <c r="AX137" s="178"/>
      <c r="AY137" s="178"/>
      <c r="AZ137" s="178"/>
      <c r="BA137" s="178"/>
      <c r="BB137" s="178"/>
      <c r="BC137" s="178"/>
      <c r="BD137" s="178"/>
      <c r="BE137" s="178"/>
      <c r="BF137" s="178"/>
      <c r="BG137" s="178"/>
      <c r="BH137" s="178"/>
    </row>
    <row r="138" spans="1:60" outlineLevel="1" x14ac:dyDescent="0.2">
      <c r="A138" s="179"/>
      <c r="B138" s="180"/>
      <c r="C138" s="182" t="s">
        <v>178</v>
      </c>
      <c r="D138" s="183"/>
      <c r="E138" s="184">
        <v>73.900000000000006</v>
      </c>
      <c r="F138" s="177"/>
      <c r="G138" s="177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8"/>
      <c r="Z138" s="178"/>
      <c r="AA138" s="178"/>
      <c r="AB138" s="178"/>
      <c r="AC138" s="178"/>
      <c r="AD138" s="178"/>
      <c r="AE138" s="178"/>
      <c r="AF138" s="178"/>
      <c r="AG138" s="178" t="s">
        <v>164</v>
      </c>
      <c r="AH138" s="178">
        <v>0</v>
      </c>
      <c r="AI138" s="178"/>
      <c r="AJ138" s="178"/>
      <c r="AK138" s="178"/>
      <c r="AL138" s="178"/>
      <c r="AM138" s="178"/>
      <c r="AN138" s="178"/>
      <c r="AO138" s="178"/>
      <c r="AP138" s="178"/>
      <c r="AQ138" s="178"/>
      <c r="AR138" s="178"/>
      <c r="AS138" s="178"/>
      <c r="AT138" s="178"/>
      <c r="AU138" s="178"/>
      <c r="AV138" s="178"/>
      <c r="AW138" s="178"/>
      <c r="AX138" s="178"/>
      <c r="AY138" s="178"/>
      <c r="AZ138" s="178"/>
      <c r="BA138" s="178"/>
      <c r="BB138" s="178"/>
      <c r="BC138" s="178"/>
      <c r="BD138" s="178"/>
      <c r="BE138" s="178"/>
      <c r="BF138" s="178"/>
      <c r="BG138" s="178"/>
      <c r="BH138" s="178"/>
    </row>
    <row r="139" spans="1:60" outlineLevel="1" x14ac:dyDescent="0.2">
      <c r="A139" s="179"/>
      <c r="B139" s="180"/>
      <c r="C139" s="182" t="s">
        <v>179</v>
      </c>
      <c r="D139" s="183"/>
      <c r="E139" s="184">
        <v>34.799999999999997</v>
      </c>
      <c r="F139" s="177"/>
      <c r="G139" s="177"/>
      <c r="H139" s="177"/>
      <c r="I139" s="177"/>
      <c r="J139" s="177"/>
      <c r="K139" s="177"/>
      <c r="L139" s="177"/>
      <c r="M139" s="177"/>
      <c r="N139" s="177"/>
      <c r="O139" s="177"/>
      <c r="P139" s="177"/>
      <c r="Q139" s="177"/>
      <c r="R139" s="177"/>
      <c r="S139" s="177"/>
      <c r="T139" s="177"/>
      <c r="U139" s="177"/>
      <c r="V139" s="177"/>
      <c r="W139" s="177"/>
      <c r="X139" s="177"/>
      <c r="Y139" s="178"/>
      <c r="Z139" s="178"/>
      <c r="AA139" s="178"/>
      <c r="AB139" s="178"/>
      <c r="AC139" s="178"/>
      <c r="AD139" s="178"/>
      <c r="AE139" s="178"/>
      <c r="AF139" s="178"/>
      <c r="AG139" s="178" t="s">
        <v>164</v>
      </c>
      <c r="AH139" s="178">
        <v>0</v>
      </c>
      <c r="AI139" s="178"/>
      <c r="AJ139" s="178"/>
      <c r="AK139" s="178"/>
      <c r="AL139" s="178"/>
      <c r="AM139" s="178"/>
      <c r="AN139" s="178"/>
      <c r="AO139" s="178"/>
      <c r="AP139" s="178"/>
      <c r="AQ139" s="178"/>
      <c r="AR139" s="178"/>
      <c r="AS139" s="178"/>
      <c r="AT139" s="178"/>
      <c r="AU139" s="178"/>
      <c r="AV139" s="178"/>
      <c r="AW139" s="178"/>
      <c r="AX139" s="178"/>
      <c r="AY139" s="178"/>
      <c r="AZ139" s="178"/>
      <c r="BA139" s="178"/>
      <c r="BB139" s="178"/>
      <c r="BC139" s="178"/>
      <c r="BD139" s="178"/>
      <c r="BE139" s="178"/>
      <c r="BF139" s="178"/>
      <c r="BG139" s="178"/>
      <c r="BH139" s="178"/>
    </row>
    <row r="140" spans="1:60" outlineLevel="1" x14ac:dyDescent="0.2">
      <c r="A140" s="179"/>
      <c r="B140" s="180"/>
      <c r="C140" s="185" t="s">
        <v>170</v>
      </c>
      <c r="D140" s="186"/>
      <c r="E140" s="187">
        <v>108.7</v>
      </c>
      <c r="F140" s="177"/>
      <c r="G140" s="177"/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8"/>
      <c r="Z140" s="178"/>
      <c r="AA140" s="178"/>
      <c r="AB140" s="178"/>
      <c r="AC140" s="178"/>
      <c r="AD140" s="178"/>
      <c r="AE140" s="178"/>
      <c r="AF140" s="178"/>
      <c r="AG140" s="178" t="s">
        <v>164</v>
      </c>
      <c r="AH140" s="178">
        <v>1</v>
      </c>
      <c r="AI140" s="178"/>
      <c r="AJ140" s="178"/>
      <c r="AK140" s="178"/>
      <c r="AL140" s="178"/>
      <c r="AM140" s="178"/>
      <c r="AN140" s="178"/>
      <c r="AO140" s="178"/>
      <c r="AP140" s="178"/>
      <c r="AQ140" s="178"/>
      <c r="AR140" s="178"/>
      <c r="AS140" s="178"/>
      <c r="AT140" s="178"/>
      <c r="AU140" s="178"/>
      <c r="AV140" s="178"/>
      <c r="AW140" s="178"/>
      <c r="AX140" s="178"/>
      <c r="AY140" s="178"/>
      <c r="AZ140" s="178"/>
      <c r="BA140" s="178"/>
      <c r="BB140" s="178"/>
      <c r="BC140" s="178"/>
      <c r="BD140" s="178"/>
      <c r="BE140" s="178"/>
      <c r="BF140" s="178"/>
      <c r="BG140" s="178"/>
      <c r="BH140" s="178"/>
    </row>
    <row r="141" spans="1:60" x14ac:dyDescent="0.2">
      <c r="A141" s="161" t="s">
        <v>153</v>
      </c>
      <c r="B141" s="162" t="s">
        <v>104</v>
      </c>
      <c r="C141" s="163" t="s">
        <v>105</v>
      </c>
      <c r="D141" s="164"/>
      <c r="E141" s="165"/>
      <c r="F141" s="166"/>
      <c r="G141" s="166">
        <f>SUMIF(AG142:AG153,"&lt;&gt;NOR",G142:G153)</f>
        <v>0</v>
      </c>
      <c r="H141" s="166"/>
      <c r="I141" s="166">
        <f>SUM(I142:I153)</f>
        <v>0</v>
      </c>
      <c r="J141" s="166"/>
      <c r="K141" s="166">
        <f>SUM(K142:K153)</f>
        <v>0</v>
      </c>
      <c r="L141" s="166"/>
      <c r="M141" s="166">
        <f>SUM(M142:M153)</f>
        <v>0</v>
      </c>
      <c r="N141" s="166"/>
      <c r="O141" s="166">
        <f>SUM(O142:O153)</f>
        <v>0</v>
      </c>
      <c r="P141" s="166"/>
      <c r="Q141" s="166">
        <f>SUM(Q142:Q153)</f>
        <v>0.11</v>
      </c>
      <c r="R141" s="166"/>
      <c r="S141" s="166"/>
      <c r="T141" s="167"/>
      <c r="U141" s="168"/>
      <c r="V141" s="168">
        <f>SUM(V142:V153)</f>
        <v>29.799999999999997</v>
      </c>
      <c r="W141" s="168"/>
      <c r="X141" s="168"/>
      <c r="AG141" t="s">
        <v>154</v>
      </c>
    </row>
    <row r="142" spans="1:60" outlineLevel="1" x14ac:dyDescent="0.2">
      <c r="A142" s="169">
        <v>26</v>
      </c>
      <c r="B142" s="170" t="s">
        <v>260</v>
      </c>
      <c r="C142" s="171" t="s">
        <v>261</v>
      </c>
      <c r="D142" s="172" t="s">
        <v>211</v>
      </c>
      <c r="E142" s="173">
        <v>59.34</v>
      </c>
      <c r="F142" s="174"/>
      <c r="G142" s="175">
        <f>ROUND(E142*F142,2)</f>
        <v>0</v>
      </c>
      <c r="H142" s="174"/>
      <c r="I142" s="175">
        <f>ROUND(E142*H142,2)</f>
        <v>0</v>
      </c>
      <c r="J142" s="174"/>
      <c r="K142" s="175">
        <f>ROUND(E142*J142,2)</f>
        <v>0</v>
      </c>
      <c r="L142" s="175">
        <v>21</v>
      </c>
      <c r="M142" s="175">
        <f>G142*(1+L142/100)</f>
        <v>0</v>
      </c>
      <c r="N142" s="175">
        <v>0</v>
      </c>
      <c r="O142" s="175">
        <f>ROUND(E142*N142,2)</f>
        <v>0</v>
      </c>
      <c r="P142" s="175">
        <v>8.0000000000000007E-5</v>
      </c>
      <c r="Q142" s="175">
        <f>ROUND(E142*P142,2)</f>
        <v>0</v>
      </c>
      <c r="R142" s="175"/>
      <c r="S142" s="175" t="s">
        <v>158</v>
      </c>
      <c r="T142" s="176" t="s">
        <v>158</v>
      </c>
      <c r="U142" s="177">
        <v>3.5000000000000003E-2</v>
      </c>
      <c r="V142" s="177">
        <f>ROUND(E142*U142,2)</f>
        <v>2.08</v>
      </c>
      <c r="W142" s="177"/>
      <c r="X142" s="177" t="s">
        <v>159</v>
      </c>
      <c r="Y142" s="178"/>
      <c r="Z142" s="178"/>
      <c r="AA142" s="178"/>
      <c r="AB142" s="178"/>
      <c r="AC142" s="178"/>
      <c r="AD142" s="178"/>
      <c r="AE142" s="178"/>
      <c r="AF142" s="178"/>
      <c r="AG142" s="178" t="s">
        <v>174</v>
      </c>
      <c r="AH142" s="178"/>
      <c r="AI142" s="178"/>
      <c r="AJ142" s="178"/>
      <c r="AK142" s="178"/>
      <c r="AL142" s="178"/>
      <c r="AM142" s="178"/>
      <c r="AN142" s="178"/>
      <c r="AO142" s="178"/>
      <c r="AP142" s="178"/>
      <c r="AQ142" s="178"/>
      <c r="AR142" s="178"/>
      <c r="AS142" s="178"/>
      <c r="AT142" s="178"/>
      <c r="AU142" s="178"/>
      <c r="AV142" s="178"/>
      <c r="AW142" s="178"/>
      <c r="AX142" s="178"/>
      <c r="AY142" s="178"/>
      <c r="AZ142" s="178"/>
      <c r="BA142" s="178"/>
      <c r="BB142" s="178"/>
      <c r="BC142" s="178"/>
      <c r="BD142" s="178"/>
      <c r="BE142" s="178"/>
      <c r="BF142" s="178"/>
      <c r="BG142" s="178"/>
      <c r="BH142" s="178"/>
    </row>
    <row r="143" spans="1:60" outlineLevel="1" x14ac:dyDescent="0.2">
      <c r="A143" s="179"/>
      <c r="B143" s="180"/>
      <c r="C143" s="182" t="s">
        <v>163</v>
      </c>
      <c r="D143" s="183"/>
      <c r="E143" s="184"/>
      <c r="F143" s="177"/>
      <c r="G143" s="177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8"/>
      <c r="Z143" s="178"/>
      <c r="AA143" s="178"/>
      <c r="AB143" s="178"/>
      <c r="AC143" s="178"/>
      <c r="AD143" s="178"/>
      <c r="AE143" s="178"/>
      <c r="AF143" s="178"/>
      <c r="AG143" s="178" t="s">
        <v>164</v>
      </c>
      <c r="AH143" s="178">
        <v>0</v>
      </c>
      <c r="AI143" s="178"/>
      <c r="AJ143" s="178"/>
      <c r="AK143" s="178"/>
      <c r="AL143" s="178"/>
      <c r="AM143" s="178"/>
      <c r="AN143" s="178"/>
      <c r="AO143" s="178"/>
      <c r="AP143" s="178"/>
      <c r="AQ143" s="178"/>
      <c r="AR143" s="178"/>
      <c r="AS143" s="178"/>
      <c r="AT143" s="178"/>
      <c r="AU143" s="178"/>
      <c r="AV143" s="178"/>
      <c r="AW143" s="178"/>
      <c r="AX143" s="178"/>
      <c r="AY143" s="178"/>
      <c r="AZ143" s="178"/>
      <c r="BA143" s="178"/>
      <c r="BB143" s="178"/>
      <c r="BC143" s="178"/>
      <c r="BD143" s="178"/>
      <c r="BE143" s="178"/>
      <c r="BF143" s="178"/>
      <c r="BG143" s="178"/>
      <c r="BH143" s="178"/>
    </row>
    <row r="144" spans="1:60" outlineLevel="1" x14ac:dyDescent="0.2">
      <c r="A144" s="179"/>
      <c r="B144" s="180"/>
      <c r="C144" s="182" t="s">
        <v>257</v>
      </c>
      <c r="D144" s="183"/>
      <c r="E144" s="184"/>
      <c r="F144" s="177"/>
      <c r="G144" s="177"/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8"/>
      <c r="Z144" s="178"/>
      <c r="AA144" s="178"/>
      <c r="AB144" s="178"/>
      <c r="AC144" s="178"/>
      <c r="AD144" s="178"/>
      <c r="AE144" s="178"/>
      <c r="AF144" s="178"/>
      <c r="AG144" s="178" t="s">
        <v>164</v>
      </c>
      <c r="AH144" s="178">
        <v>0</v>
      </c>
      <c r="AI144" s="178"/>
      <c r="AJ144" s="178"/>
      <c r="AK144" s="178"/>
      <c r="AL144" s="178"/>
      <c r="AM144" s="178"/>
      <c r="AN144" s="178"/>
      <c r="AO144" s="178"/>
      <c r="AP144" s="178"/>
      <c r="AQ144" s="178"/>
      <c r="AR144" s="178"/>
      <c r="AS144" s="178"/>
      <c r="AT144" s="178"/>
      <c r="AU144" s="178"/>
      <c r="AV144" s="178"/>
      <c r="AW144" s="178"/>
      <c r="AX144" s="178"/>
      <c r="AY144" s="178"/>
      <c r="AZ144" s="178"/>
      <c r="BA144" s="178"/>
      <c r="BB144" s="178"/>
      <c r="BC144" s="178"/>
      <c r="BD144" s="178"/>
      <c r="BE144" s="178"/>
      <c r="BF144" s="178"/>
      <c r="BG144" s="178"/>
      <c r="BH144" s="178"/>
    </row>
    <row r="145" spans="1:60" outlineLevel="1" x14ac:dyDescent="0.2">
      <c r="A145" s="179"/>
      <c r="B145" s="180"/>
      <c r="C145" s="182" t="s">
        <v>262</v>
      </c>
      <c r="D145" s="183"/>
      <c r="E145" s="184">
        <v>35.56</v>
      </c>
      <c r="F145" s="177"/>
      <c r="G145" s="177"/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8"/>
      <c r="Z145" s="178"/>
      <c r="AA145" s="178"/>
      <c r="AB145" s="178"/>
      <c r="AC145" s="178"/>
      <c r="AD145" s="178"/>
      <c r="AE145" s="178"/>
      <c r="AF145" s="178"/>
      <c r="AG145" s="178" t="s">
        <v>164</v>
      </c>
      <c r="AH145" s="178">
        <v>0</v>
      </c>
      <c r="AI145" s="178"/>
      <c r="AJ145" s="178"/>
      <c r="AK145" s="178"/>
      <c r="AL145" s="178"/>
      <c r="AM145" s="178"/>
      <c r="AN145" s="178"/>
      <c r="AO145" s="178"/>
      <c r="AP145" s="178"/>
      <c r="AQ145" s="178"/>
      <c r="AR145" s="178"/>
      <c r="AS145" s="178"/>
      <c r="AT145" s="178"/>
      <c r="AU145" s="178"/>
      <c r="AV145" s="178"/>
      <c r="AW145" s="178"/>
      <c r="AX145" s="178"/>
      <c r="AY145" s="178"/>
      <c r="AZ145" s="178"/>
      <c r="BA145" s="178"/>
      <c r="BB145" s="178"/>
      <c r="BC145" s="178"/>
      <c r="BD145" s="178"/>
      <c r="BE145" s="178"/>
      <c r="BF145" s="178"/>
      <c r="BG145" s="178"/>
      <c r="BH145" s="178"/>
    </row>
    <row r="146" spans="1:60" outlineLevel="1" x14ac:dyDescent="0.2">
      <c r="A146" s="179"/>
      <c r="B146" s="180"/>
      <c r="C146" s="182" t="s">
        <v>263</v>
      </c>
      <c r="D146" s="183"/>
      <c r="E146" s="184">
        <v>23.78</v>
      </c>
      <c r="F146" s="177"/>
      <c r="G146" s="177"/>
      <c r="H146" s="177"/>
      <c r="I146" s="177"/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7"/>
      <c r="U146" s="177"/>
      <c r="V146" s="177"/>
      <c r="W146" s="177"/>
      <c r="X146" s="177"/>
      <c r="Y146" s="178"/>
      <c r="Z146" s="178"/>
      <c r="AA146" s="178"/>
      <c r="AB146" s="178"/>
      <c r="AC146" s="178"/>
      <c r="AD146" s="178"/>
      <c r="AE146" s="178"/>
      <c r="AF146" s="178"/>
      <c r="AG146" s="178" t="s">
        <v>164</v>
      </c>
      <c r="AH146" s="178">
        <v>0</v>
      </c>
      <c r="AI146" s="178"/>
      <c r="AJ146" s="178"/>
      <c r="AK146" s="178"/>
      <c r="AL146" s="178"/>
      <c r="AM146" s="178"/>
      <c r="AN146" s="178"/>
      <c r="AO146" s="178"/>
      <c r="AP146" s="178"/>
      <c r="AQ146" s="178"/>
      <c r="AR146" s="178"/>
      <c r="AS146" s="178"/>
      <c r="AT146" s="178"/>
      <c r="AU146" s="178"/>
      <c r="AV146" s="178"/>
      <c r="AW146" s="178"/>
      <c r="AX146" s="178"/>
      <c r="AY146" s="178"/>
      <c r="AZ146" s="178"/>
      <c r="BA146" s="178"/>
      <c r="BB146" s="178"/>
      <c r="BC146" s="178"/>
      <c r="BD146" s="178"/>
      <c r="BE146" s="178"/>
      <c r="BF146" s="178"/>
      <c r="BG146" s="178"/>
      <c r="BH146" s="178"/>
    </row>
    <row r="147" spans="1:60" outlineLevel="1" x14ac:dyDescent="0.2">
      <c r="A147" s="179"/>
      <c r="B147" s="180"/>
      <c r="C147" s="185" t="s">
        <v>170</v>
      </c>
      <c r="D147" s="186"/>
      <c r="E147" s="187">
        <v>59.34</v>
      </c>
      <c r="F147" s="177"/>
      <c r="G147" s="177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8"/>
      <c r="Z147" s="178"/>
      <c r="AA147" s="178"/>
      <c r="AB147" s="178"/>
      <c r="AC147" s="178"/>
      <c r="AD147" s="178"/>
      <c r="AE147" s="178"/>
      <c r="AF147" s="178"/>
      <c r="AG147" s="178" t="s">
        <v>164</v>
      </c>
      <c r="AH147" s="178">
        <v>1</v>
      </c>
      <c r="AI147" s="178"/>
      <c r="AJ147" s="178"/>
      <c r="AK147" s="178"/>
      <c r="AL147" s="178"/>
      <c r="AM147" s="178"/>
      <c r="AN147" s="178"/>
      <c r="AO147" s="178"/>
      <c r="AP147" s="178"/>
      <c r="AQ147" s="178"/>
      <c r="AR147" s="178"/>
      <c r="AS147" s="178"/>
      <c r="AT147" s="178"/>
      <c r="AU147" s="178"/>
      <c r="AV147" s="178"/>
      <c r="AW147" s="178"/>
      <c r="AX147" s="178"/>
      <c r="AY147" s="178"/>
      <c r="AZ147" s="178"/>
      <c r="BA147" s="178"/>
      <c r="BB147" s="178"/>
      <c r="BC147" s="178"/>
      <c r="BD147" s="178"/>
      <c r="BE147" s="178"/>
      <c r="BF147" s="178"/>
      <c r="BG147" s="178"/>
      <c r="BH147" s="178"/>
    </row>
    <row r="148" spans="1:60" outlineLevel="1" x14ac:dyDescent="0.2">
      <c r="A148" s="169">
        <v>27</v>
      </c>
      <c r="B148" s="170" t="s">
        <v>264</v>
      </c>
      <c r="C148" s="171" t="s">
        <v>265</v>
      </c>
      <c r="D148" s="172" t="s">
        <v>157</v>
      </c>
      <c r="E148" s="173">
        <v>108.7</v>
      </c>
      <c r="F148" s="174"/>
      <c r="G148" s="175">
        <f>ROUND(E148*F148,2)</f>
        <v>0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0</v>
      </c>
      <c r="N148" s="175">
        <v>0</v>
      </c>
      <c r="O148" s="175">
        <f>ROUND(E148*N148,2)</f>
        <v>0</v>
      </c>
      <c r="P148" s="175">
        <v>1E-3</v>
      </c>
      <c r="Q148" s="175">
        <f>ROUND(E148*P148,2)</f>
        <v>0.11</v>
      </c>
      <c r="R148" s="175"/>
      <c r="S148" s="175" t="s">
        <v>158</v>
      </c>
      <c r="T148" s="176" t="s">
        <v>158</v>
      </c>
      <c r="U148" s="177">
        <v>0.255</v>
      </c>
      <c r="V148" s="177">
        <f>ROUND(E148*U148,2)</f>
        <v>27.72</v>
      </c>
      <c r="W148" s="177"/>
      <c r="X148" s="177" t="s">
        <v>159</v>
      </c>
      <c r="Y148" s="178"/>
      <c r="Z148" s="178"/>
      <c r="AA148" s="178"/>
      <c r="AB148" s="178"/>
      <c r="AC148" s="178"/>
      <c r="AD148" s="178"/>
      <c r="AE148" s="178"/>
      <c r="AF148" s="178"/>
      <c r="AG148" s="178" t="s">
        <v>174</v>
      </c>
      <c r="AH148" s="178"/>
      <c r="AI148" s="178"/>
      <c r="AJ148" s="178"/>
      <c r="AK148" s="178"/>
      <c r="AL148" s="178"/>
      <c r="AM148" s="178"/>
      <c r="AN148" s="178"/>
      <c r="AO148" s="178"/>
      <c r="AP148" s="178"/>
      <c r="AQ148" s="178"/>
      <c r="AR148" s="178"/>
      <c r="AS148" s="178"/>
      <c r="AT148" s="178"/>
      <c r="AU148" s="178"/>
      <c r="AV148" s="178"/>
      <c r="AW148" s="178"/>
      <c r="AX148" s="178"/>
      <c r="AY148" s="178"/>
      <c r="AZ148" s="178"/>
      <c r="BA148" s="178"/>
      <c r="BB148" s="178"/>
      <c r="BC148" s="178"/>
      <c r="BD148" s="178"/>
      <c r="BE148" s="178"/>
      <c r="BF148" s="178"/>
      <c r="BG148" s="178"/>
      <c r="BH148" s="178"/>
    </row>
    <row r="149" spans="1:60" outlineLevel="1" x14ac:dyDescent="0.2">
      <c r="A149" s="179"/>
      <c r="B149" s="180"/>
      <c r="C149" s="182" t="s">
        <v>163</v>
      </c>
      <c r="D149" s="183"/>
      <c r="E149" s="184"/>
      <c r="F149" s="177"/>
      <c r="G149" s="177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8"/>
      <c r="Z149" s="178"/>
      <c r="AA149" s="178"/>
      <c r="AB149" s="178"/>
      <c r="AC149" s="178"/>
      <c r="AD149" s="178"/>
      <c r="AE149" s="178"/>
      <c r="AF149" s="178"/>
      <c r="AG149" s="178" t="s">
        <v>164</v>
      </c>
      <c r="AH149" s="178">
        <v>0</v>
      </c>
      <c r="AI149" s="178"/>
      <c r="AJ149" s="178"/>
      <c r="AK149" s="178"/>
      <c r="AL149" s="178"/>
      <c r="AM149" s="178"/>
      <c r="AN149" s="178"/>
      <c r="AO149" s="178"/>
      <c r="AP149" s="178"/>
      <c r="AQ149" s="178"/>
      <c r="AR149" s="178"/>
      <c r="AS149" s="178"/>
      <c r="AT149" s="178"/>
      <c r="AU149" s="178"/>
      <c r="AV149" s="178"/>
      <c r="AW149" s="178"/>
      <c r="AX149" s="178"/>
      <c r="AY149" s="178"/>
      <c r="AZ149" s="178"/>
      <c r="BA149" s="178"/>
      <c r="BB149" s="178"/>
      <c r="BC149" s="178"/>
      <c r="BD149" s="178"/>
      <c r="BE149" s="178"/>
      <c r="BF149" s="178"/>
      <c r="BG149" s="178"/>
      <c r="BH149" s="178"/>
    </row>
    <row r="150" spans="1:60" outlineLevel="1" x14ac:dyDescent="0.2">
      <c r="A150" s="179"/>
      <c r="B150" s="180"/>
      <c r="C150" s="182" t="s">
        <v>257</v>
      </c>
      <c r="D150" s="183"/>
      <c r="E150" s="184"/>
      <c r="F150" s="177"/>
      <c r="G150" s="177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8"/>
      <c r="Z150" s="178"/>
      <c r="AA150" s="178"/>
      <c r="AB150" s="178"/>
      <c r="AC150" s="178"/>
      <c r="AD150" s="178"/>
      <c r="AE150" s="178"/>
      <c r="AF150" s="178"/>
      <c r="AG150" s="178" t="s">
        <v>164</v>
      </c>
      <c r="AH150" s="178">
        <v>0</v>
      </c>
      <c r="AI150" s="178"/>
      <c r="AJ150" s="178"/>
      <c r="AK150" s="178"/>
      <c r="AL150" s="178"/>
      <c r="AM150" s="178"/>
      <c r="AN150" s="178"/>
      <c r="AO150" s="178"/>
      <c r="AP150" s="178"/>
      <c r="AQ150" s="178"/>
      <c r="AR150" s="178"/>
      <c r="AS150" s="178"/>
      <c r="AT150" s="178"/>
      <c r="AU150" s="178"/>
      <c r="AV150" s="178"/>
      <c r="AW150" s="178"/>
      <c r="AX150" s="178"/>
      <c r="AY150" s="178"/>
      <c r="AZ150" s="178"/>
      <c r="BA150" s="178"/>
      <c r="BB150" s="178"/>
      <c r="BC150" s="178"/>
      <c r="BD150" s="178"/>
      <c r="BE150" s="178"/>
      <c r="BF150" s="178"/>
      <c r="BG150" s="178"/>
      <c r="BH150" s="178"/>
    </row>
    <row r="151" spans="1:60" outlineLevel="1" x14ac:dyDescent="0.2">
      <c r="A151" s="179"/>
      <c r="B151" s="180"/>
      <c r="C151" s="182" t="s">
        <v>178</v>
      </c>
      <c r="D151" s="183"/>
      <c r="E151" s="184">
        <v>73.900000000000006</v>
      </c>
      <c r="F151" s="177"/>
      <c r="G151" s="177"/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8"/>
      <c r="Z151" s="178"/>
      <c r="AA151" s="178"/>
      <c r="AB151" s="178"/>
      <c r="AC151" s="178"/>
      <c r="AD151" s="178"/>
      <c r="AE151" s="178"/>
      <c r="AF151" s="178"/>
      <c r="AG151" s="178" t="s">
        <v>164</v>
      </c>
      <c r="AH151" s="178">
        <v>0</v>
      </c>
      <c r="AI151" s="178"/>
      <c r="AJ151" s="178"/>
      <c r="AK151" s="178"/>
      <c r="AL151" s="178"/>
      <c r="AM151" s="178"/>
      <c r="AN151" s="178"/>
      <c r="AO151" s="178"/>
      <c r="AP151" s="178"/>
      <c r="AQ151" s="178"/>
      <c r="AR151" s="178"/>
      <c r="AS151" s="178"/>
      <c r="AT151" s="178"/>
      <c r="AU151" s="178"/>
      <c r="AV151" s="178"/>
      <c r="AW151" s="178"/>
      <c r="AX151" s="178"/>
      <c r="AY151" s="178"/>
      <c r="AZ151" s="178"/>
      <c r="BA151" s="178"/>
      <c r="BB151" s="178"/>
      <c r="BC151" s="178"/>
      <c r="BD151" s="178"/>
      <c r="BE151" s="178"/>
      <c r="BF151" s="178"/>
      <c r="BG151" s="178"/>
      <c r="BH151" s="178"/>
    </row>
    <row r="152" spans="1:60" outlineLevel="1" x14ac:dyDescent="0.2">
      <c r="A152" s="179"/>
      <c r="B152" s="180"/>
      <c r="C152" s="182" t="s">
        <v>179</v>
      </c>
      <c r="D152" s="183"/>
      <c r="E152" s="184">
        <v>34.799999999999997</v>
      </c>
      <c r="F152" s="177"/>
      <c r="G152" s="177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8"/>
      <c r="Z152" s="178"/>
      <c r="AA152" s="178"/>
      <c r="AB152" s="178"/>
      <c r="AC152" s="178"/>
      <c r="AD152" s="178"/>
      <c r="AE152" s="178"/>
      <c r="AF152" s="178"/>
      <c r="AG152" s="178" t="s">
        <v>164</v>
      </c>
      <c r="AH152" s="178">
        <v>0</v>
      </c>
      <c r="AI152" s="178"/>
      <c r="AJ152" s="178"/>
      <c r="AK152" s="178"/>
      <c r="AL152" s="178"/>
      <c r="AM152" s="178"/>
      <c r="AN152" s="178"/>
      <c r="AO152" s="178"/>
      <c r="AP152" s="178"/>
      <c r="AQ152" s="178"/>
      <c r="AR152" s="178"/>
      <c r="AS152" s="178"/>
      <c r="AT152" s="178"/>
      <c r="AU152" s="178"/>
      <c r="AV152" s="178"/>
      <c r="AW152" s="178"/>
      <c r="AX152" s="178"/>
      <c r="AY152" s="178"/>
      <c r="AZ152" s="178"/>
      <c r="BA152" s="178"/>
      <c r="BB152" s="178"/>
      <c r="BC152" s="178"/>
      <c r="BD152" s="178"/>
      <c r="BE152" s="178"/>
      <c r="BF152" s="178"/>
      <c r="BG152" s="178"/>
      <c r="BH152" s="178"/>
    </row>
    <row r="153" spans="1:60" outlineLevel="1" x14ac:dyDescent="0.2">
      <c r="A153" s="179"/>
      <c r="B153" s="180"/>
      <c r="C153" s="185" t="s">
        <v>170</v>
      </c>
      <c r="D153" s="186"/>
      <c r="E153" s="187">
        <v>108.7</v>
      </c>
      <c r="F153" s="177"/>
      <c r="G153" s="177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8"/>
      <c r="Z153" s="178"/>
      <c r="AA153" s="178"/>
      <c r="AB153" s="178"/>
      <c r="AC153" s="178"/>
      <c r="AD153" s="178"/>
      <c r="AE153" s="178"/>
      <c r="AF153" s="178"/>
      <c r="AG153" s="178" t="s">
        <v>164</v>
      </c>
      <c r="AH153" s="178">
        <v>1</v>
      </c>
      <c r="AI153" s="178"/>
      <c r="AJ153" s="178"/>
      <c r="AK153" s="178"/>
      <c r="AL153" s="178"/>
      <c r="AM153" s="178"/>
      <c r="AN153" s="178"/>
      <c r="AO153" s="178"/>
      <c r="AP153" s="178"/>
      <c r="AQ153" s="178"/>
      <c r="AR153" s="178"/>
      <c r="AS153" s="178"/>
      <c r="AT153" s="178"/>
      <c r="AU153" s="178"/>
      <c r="AV153" s="178"/>
      <c r="AW153" s="178"/>
      <c r="AX153" s="178"/>
      <c r="AY153" s="178"/>
      <c r="AZ153" s="178"/>
      <c r="BA153" s="178"/>
      <c r="BB153" s="178"/>
      <c r="BC153" s="178"/>
      <c r="BD153" s="178"/>
      <c r="BE153" s="178"/>
      <c r="BF153" s="178"/>
      <c r="BG153" s="178"/>
      <c r="BH153" s="178"/>
    </row>
    <row r="154" spans="1:60" x14ac:dyDescent="0.2">
      <c r="A154" s="161" t="s">
        <v>153</v>
      </c>
      <c r="B154" s="162" t="s">
        <v>108</v>
      </c>
      <c r="C154" s="163" t="s">
        <v>109</v>
      </c>
      <c r="D154" s="164"/>
      <c r="E154" s="165"/>
      <c r="F154" s="166"/>
      <c r="G154" s="166">
        <f>SUMIF(AG155:AG184,"&lt;&gt;NOR",G155:G184)</f>
        <v>0</v>
      </c>
      <c r="H154" s="166"/>
      <c r="I154" s="166">
        <f>SUM(I155:I184)</f>
        <v>0</v>
      </c>
      <c r="J154" s="166"/>
      <c r="K154" s="166">
        <f>SUM(K155:K184)</f>
        <v>0</v>
      </c>
      <c r="L154" s="166"/>
      <c r="M154" s="166">
        <f>SUM(M155:M184)</f>
        <v>0</v>
      </c>
      <c r="N154" s="166"/>
      <c r="O154" s="166">
        <f>SUM(O155:O184)</f>
        <v>0</v>
      </c>
      <c r="P154" s="166"/>
      <c r="Q154" s="166">
        <f>SUM(Q155:Q184)</f>
        <v>0</v>
      </c>
      <c r="R154" s="166"/>
      <c r="S154" s="166"/>
      <c r="T154" s="167"/>
      <c r="U154" s="168"/>
      <c r="V154" s="168">
        <f>SUM(V155:V184)</f>
        <v>25.46</v>
      </c>
      <c r="W154" s="168"/>
      <c r="X154" s="168"/>
      <c r="AG154" t="s">
        <v>154</v>
      </c>
    </row>
    <row r="155" spans="1:60" outlineLevel="1" x14ac:dyDescent="0.2">
      <c r="A155" s="169">
        <v>28</v>
      </c>
      <c r="B155" s="170" t="s">
        <v>266</v>
      </c>
      <c r="C155" s="171" t="s">
        <v>267</v>
      </c>
      <c r="D155" s="172" t="s">
        <v>157</v>
      </c>
      <c r="E155" s="173">
        <v>326.56400000000002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5">
        <v>0</v>
      </c>
      <c r="O155" s="175">
        <f>ROUND(E155*N155,2)</f>
        <v>0</v>
      </c>
      <c r="P155" s="175">
        <v>0</v>
      </c>
      <c r="Q155" s="175">
        <f>ROUND(E155*P155,2)</f>
        <v>0</v>
      </c>
      <c r="R155" s="175"/>
      <c r="S155" s="175" t="s">
        <v>158</v>
      </c>
      <c r="T155" s="176" t="s">
        <v>158</v>
      </c>
      <c r="U155" s="177">
        <v>7.6679999999999998E-2</v>
      </c>
      <c r="V155" s="177">
        <f>ROUND(E155*U155,2)</f>
        <v>25.04</v>
      </c>
      <c r="W155" s="177"/>
      <c r="X155" s="177" t="s">
        <v>159</v>
      </c>
      <c r="Y155" s="178"/>
      <c r="Z155" s="178"/>
      <c r="AA155" s="178"/>
      <c r="AB155" s="178"/>
      <c r="AC155" s="178"/>
      <c r="AD155" s="178"/>
      <c r="AE155" s="178"/>
      <c r="AF155" s="178"/>
      <c r="AG155" s="178" t="s">
        <v>174</v>
      </c>
      <c r="AH155" s="178"/>
      <c r="AI155" s="178"/>
      <c r="AJ155" s="178"/>
      <c r="AK155" s="178"/>
      <c r="AL155" s="178"/>
      <c r="AM155" s="178"/>
      <c r="AN155" s="178"/>
      <c r="AO155" s="178"/>
      <c r="AP155" s="178"/>
      <c r="AQ155" s="178"/>
      <c r="AR155" s="178"/>
      <c r="AS155" s="178"/>
      <c r="AT155" s="178"/>
      <c r="AU155" s="178"/>
      <c r="AV155" s="178"/>
      <c r="AW155" s="178"/>
      <c r="AX155" s="178"/>
      <c r="AY155" s="178"/>
      <c r="AZ155" s="178"/>
      <c r="BA155" s="178"/>
      <c r="BB155" s="178"/>
      <c r="BC155" s="178"/>
      <c r="BD155" s="178"/>
      <c r="BE155" s="178"/>
      <c r="BF155" s="178"/>
      <c r="BG155" s="178"/>
      <c r="BH155" s="178"/>
    </row>
    <row r="156" spans="1:60" outlineLevel="1" x14ac:dyDescent="0.2">
      <c r="A156" s="179"/>
      <c r="B156" s="180"/>
      <c r="C156" s="182" t="s">
        <v>163</v>
      </c>
      <c r="D156" s="183"/>
      <c r="E156" s="184"/>
      <c r="F156" s="177"/>
      <c r="G156" s="177"/>
      <c r="H156" s="177"/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8"/>
      <c r="Z156" s="178"/>
      <c r="AA156" s="178"/>
      <c r="AB156" s="178"/>
      <c r="AC156" s="178"/>
      <c r="AD156" s="178"/>
      <c r="AE156" s="178"/>
      <c r="AF156" s="178"/>
      <c r="AG156" s="178" t="s">
        <v>164</v>
      </c>
      <c r="AH156" s="178">
        <v>0</v>
      </c>
      <c r="AI156" s="178"/>
      <c r="AJ156" s="178"/>
      <c r="AK156" s="178"/>
      <c r="AL156" s="178"/>
      <c r="AM156" s="178"/>
      <c r="AN156" s="178"/>
      <c r="AO156" s="178"/>
      <c r="AP156" s="178"/>
      <c r="AQ156" s="178"/>
      <c r="AR156" s="178"/>
      <c r="AS156" s="178"/>
      <c r="AT156" s="178"/>
      <c r="AU156" s="178"/>
      <c r="AV156" s="178"/>
      <c r="AW156" s="178"/>
      <c r="AX156" s="178"/>
      <c r="AY156" s="178"/>
      <c r="AZ156" s="178"/>
      <c r="BA156" s="178"/>
      <c r="BB156" s="178"/>
      <c r="BC156" s="178"/>
      <c r="BD156" s="178"/>
      <c r="BE156" s="178"/>
      <c r="BF156" s="178"/>
      <c r="BG156" s="178"/>
      <c r="BH156" s="178"/>
    </row>
    <row r="157" spans="1:60" outlineLevel="1" x14ac:dyDescent="0.2">
      <c r="A157" s="179"/>
      <c r="B157" s="180"/>
      <c r="C157" s="182" t="s">
        <v>192</v>
      </c>
      <c r="D157" s="183"/>
      <c r="E157" s="184"/>
      <c r="F157" s="177"/>
      <c r="G157" s="177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8"/>
      <c r="Z157" s="178"/>
      <c r="AA157" s="178"/>
      <c r="AB157" s="178"/>
      <c r="AC157" s="178"/>
      <c r="AD157" s="178"/>
      <c r="AE157" s="178"/>
      <c r="AF157" s="178"/>
      <c r="AG157" s="178" t="s">
        <v>164</v>
      </c>
      <c r="AH157" s="178">
        <v>0</v>
      </c>
      <c r="AI157" s="178"/>
      <c r="AJ157" s="178"/>
      <c r="AK157" s="178"/>
      <c r="AL157" s="178"/>
      <c r="AM157" s="178"/>
      <c r="AN157" s="178"/>
      <c r="AO157" s="178"/>
      <c r="AP157" s="178"/>
      <c r="AQ157" s="178"/>
      <c r="AR157" s="178"/>
      <c r="AS157" s="178"/>
      <c r="AT157" s="178"/>
      <c r="AU157" s="178"/>
      <c r="AV157" s="178"/>
      <c r="AW157" s="178"/>
      <c r="AX157" s="178"/>
      <c r="AY157" s="178"/>
      <c r="AZ157" s="178"/>
      <c r="BA157" s="178"/>
      <c r="BB157" s="178"/>
      <c r="BC157" s="178"/>
      <c r="BD157" s="178"/>
      <c r="BE157" s="178"/>
      <c r="BF157" s="178"/>
      <c r="BG157" s="178"/>
      <c r="BH157" s="178"/>
    </row>
    <row r="158" spans="1:60" outlineLevel="1" x14ac:dyDescent="0.2">
      <c r="A158" s="179"/>
      <c r="B158" s="180"/>
      <c r="C158" s="182" t="s">
        <v>193</v>
      </c>
      <c r="D158" s="183"/>
      <c r="E158" s="184"/>
      <c r="F158" s="177"/>
      <c r="G158" s="177"/>
      <c r="H158" s="177"/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8"/>
      <c r="Z158" s="178"/>
      <c r="AA158" s="178"/>
      <c r="AB158" s="178"/>
      <c r="AC158" s="178"/>
      <c r="AD158" s="178"/>
      <c r="AE158" s="178"/>
      <c r="AF158" s="178"/>
      <c r="AG158" s="178" t="s">
        <v>164</v>
      </c>
      <c r="AH158" s="178">
        <v>0</v>
      </c>
      <c r="AI158" s="178"/>
      <c r="AJ158" s="178"/>
      <c r="AK158" s="178"/>
      <c r="AL158" s="178"/>
      <c r="AM158" s="178"/>
      <c r="AN158" s="178"/>
      <c r="AO158" s="178"/>
      <c r="AP158" s="178"/>
      <c r="AQ158" s="178"/>
      <c r="AR158" s="178"/>
      <c r="AS158" s="178"/>
      <c r="AT158" s="178"/>
      <c r="AU158" s="178"/>
      <c r="AV158" s="178"/>
      <c r="AW158" s="178"/>
      <c r="AX158" s="178"/>
      <c r="AY158" s="178"/>
      <c r="AZ158" s="178"/>
      <c r="BA158" s="178"/>
      <c r="BB158" s="178"/>
      <c r="BC158" s="178"/>
      <c r="BD158" s="178"/>
      <c r="BE158" s="178"/>
      <c r="BF158" s="178"/>
      <c r="BG158" s="178"/>
      <c r="BH158" s="178"/>
    </row>
    <row r="159" spans="1:60" ht="22.5" outlineLevel="1" x14ac:dyDescent="0.2">
      <c r="A159" s="179"/>
      <c r="B159" s="180"/>
      <c r="C159" s="182" t="s">
        <v>194</v>
      </c>
      <c r="D159" s="183"/>
      <c r="E159" s="184"/>
      <c r="F159" s="177"/>
      <c r="G159" s="177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8"/>
      <c r="Z159" s="178"/>
      <c r="AA159" s="178"/>
      <c r="AB159" s="178"/>
      <c r="AC159" s="178"/>
      <c r="AD159" s="178"/>
      <c r="AE159" s="178"/>
      <c r="AF159" s="178"/>
      <c r="AG159" s="178" t="s">
        <v>164</v>
      </c>
      <c r="AH159" s="178">
        <v>0</v>
      </c>
      <c r="AI159" s="178"/>
      <c r="AJ159" s="178"/>
      <c r="AK159" s="178"/>
      <c r="AL159" s="178"/>
      <c r="AM159" s="178"/>
      <c r="AN159" s="178"/>
      <c r="AO159" s="178"/>
      <c r="AP159" s="178"/>
      <c r="AQ159" s="178"/>
      <c r="AR159" s="178"/>
      <c r="AS159" s="178"/>
      <c r="AT159" s="178"/>
      <c r="AU159" s="178"/>
      <c r="AV159" s="178"/>
      <c r="AW159" s="178"/>
      <c r="AX159" s="178"/>
      <c r="AY159" s="178"/>
      <c r="AZ159" s="178"/>
      <c r="BA159" s="178"/>
      <c r="BB159" s="178"/>
      <c r="BC159" s="178"/>
      <c r="BD159" s="178"/>
      <c r="BE159" s="178"/>
      <c r="BF159" s="178"/>
      <c r="BG159" s="178"/>
      <c r="BH159" s="178"/>
    </row>
    <row r="160" spans="1:60" outlineLevel="1" x14ac:dyDescent="0.2">
      <c r="A160" s="179"/>
      <c r="B160" s="180"/>
      <c r="C160" s="182" t="s">
        <v>195</v>
      </c>
      <c r="D160" s="183"/>
      <c r="E160" s="184">
        <v>138.684</v>
      </c>
      <c r="F160" s="177"/>
      <c r="G160" s="177"/>
      <c r="H160" s="177"/>
      <c r="I160" s="177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8"/>
      <c r="Z160" s="178"/>
      <c r="AA160" s="178"/>
      <c r="AB160" s="178"/>
      <c r="AC160" s="178"/>
      <c r="AD160" s="178"/>
      <c r="AE160" s="178"/>
      <c r="AF160" s="178"/>
      <c r="AG160" s="178" t="s">
        <v>164</v>
      </c>
      <c r="AH160" s="178">
        <v>0</v>
      </c>
      <c r="AI160" s="178"/>
      <c r="AJ160" s="178"/>
      <c r="AK160" s="178"/>
      <c r="AL160" s="178"/>
      <c r="AM160" s="178"/>
      <c r="AN160" s="178"/>
      <c r="AO160" s="178"/>
      <c r="AP160" s="178"/>
      <c r="AQ160" s="178"/>
      <c r="AR160" s="178"/>
      <c r="AS160" s="178"/>
      <c r="AT160" s="178"/>
      <c r="AU160" s="178"/>
      <c r="AV160" s="178"/>
      <c r="AW160" s="178"/>
      <c r="AX160" s="178"/>
      <c r="AY160" s="178"/>
      <c r="AZ160" s="178"/>
      <c r="BA160" s="178"/>
      <c r="BB160" s="178"/>
      <c r="BC160" s="178"/>
      <c r="BD160" s="178"/>
      <c r="BE160" s="178"/>
      <c r="BF160" s="178"/>
      <c r="BG160" s="178"/>
      <c r="BH160" s="178"/>
    </row>
    <row r="161" spans="1:60" outlineLevel="1" x14ac:dyDescent="0.2">
      <c r="A161" s="179"/>
      <c r="B161" s="180"/>
      <c r="C161" s="182" t="s">
        <v>196</v>
      </c>
      <c r="D161" s="183"/>
      <c r="E161" s="184">
        <v>92.742000000000004</v>
      </c>
      <c r="F161" s="177"/>
      <c r="G161" s="177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8"/>
      <c r="Z161" s="178"/>
      <c r="AA161" s="178"/>
      <c r="AB161" s="178"/>
      <c r="AC161" s="178"/>
      <c r="AD161" s="178"/>
      <c r="AE161" s="178"/>
      <c r="AF161" s="178"/>
      <c r="AG161" s="178" t="s">
        <v>164</v>
      </c>
      <c r="AH161" s="178">
        <v>0</v>
      </c>
      <c r="AI161" s="178"/>
      <c r="AJ161" s="178"/>
      <c r="AK161" s="178"/>
      <c r="AL161" s="178"/>
      <c r="AM161" s="178"/>
      <c r="AN161" s="178"/>
      <c r="AO161" s="178"/>
      <c r="AP161" s="178"/>
      <c r="AQ161" s="178"/>
      <c r="AR161" s="178"/>
      <c r="AS161" s="178"/>
      <c r="AT161" s="178"/>
      <c r="AU161" s="178"/>
      <c r="AV161" s="178"/>
      <c r="AW161" s="178"/>
      <c r="AX161" s="178"/>
      <c r="AY161" s="178"/>
      <c r="AZ161" s="178"/>
      <c r="BA161" s="178"/>
      <c r="BB161" s="178"/>
      <c r="BC161" s="178"/>
      <c r="BD161" s="178"/>
      <c r="BE161" s="178"/>
      <c r="BF161" s="178"/>
      <c r="BG161" s="178"/>
      <c r="BH161" s="178"/>
    </row>
    <row r="162" spans="1:60" outlineLevel="1" x14ac:dyDescent="0.2">
      <c r="A162" s="179"/>
      <c r="B162" s="180"/>
      <c r="C162" s="185" t="s">
        <v>170</v>
      </c>
      <c r="D162" s="186"/>
      <c r="E162" s="187">
        <v>231.42599999999999</v>
      </c>
      <c r="F162" s="177"/>
      <c r="G162" s="177"/>
      <c r="H162" s="177"/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8"/>
      <c r="Z162" s="178"/>
      <c r="AA162" s="178"/>
      <c r="AB162" s="178"/>
      <c r="AC162" s="178"/>
      <c r="AD162" s="178"/>
      <c r="AE162" s="178"/>
      <c r="AF162" s="178"/>
      <c r="AG162" s="178" t="s">
        <v>164</v>
      </c>
      <c r="AH162" s="178">
        <v>1</v>
      </c>
      <c r="AI162" s="178"/>
      <c r="AJ162" s="178"/>
      <c r="AK162" s="178"/>
      <c r="AL162" s="178"/>
      <c r="AM162" s="178"/>
      <c r="AN162" s="178"/>
      <c r="AO162" s="178"/>
      <c r="AP162" s="178"/>
      <c r="AQ162" s="178"/>
      <c r="AR162" s="178"/>
      <c r="AS162" s="178"/>
      <c r="AT162" s="178"/>
      <c r="AU162" s="178"/>
      <c r="AV162" s="178"/>
      <c r="AW162" s="178"/>
      <c r="AX162" s="178"/>
      <c r="AY162" s="178"/>
      <c r="AZ162" s="178"/>
      <c r="BA162" s="178"/>
      <c r="BB162" s="178"/>
      <c r="BC162" s="178"/>
      <c r="BD162" s="178"/>
      <c r="BE162" s="178"/>
      <c r="BF162" s="178"/>
      <c r="BG162" s="178"/>
      <c r="BH162" s="178"/>
    </row>
    <row r="163" spans="1:60" outlineLevel="1" x14ac:dyDescent="0.2">
      <c r="A163" s="179"/>
      <c r="B163" s="180"/>
      <c r="C163" s="182" t="s">
        <v>197</v>
      </c>
      <c r="D163" s="183"/>
      <c r="E163" s="184"/>
      <c r="F163" s="177"/>
      <c r="G163" s="177"/>
      <c r="H163" s="177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8"/>
      <c r="Z163" s="178"/>
      <c r="AA163" s="178"/>
      <c r="AB163" s="178"/>
      <c r="AC163" s="178"/>
      <c r="AD163" s="178"/>
      <c r="AE163" s="178"/>
      <c r="AF163" s="178"/>
      <c r="AG163" s="178" t="s">
        <v>164</v>
      </c>
      <c r="AH163" s="178">
        <v>0</v>
      </c>
      <c r="AI163" s="178"/>
      <c r="AJ163" s="178"/>
      <c r="AK163" s="178"/>
      <c r="AL163" s="178"/>
      <c r="AM163" s="178"/>
      <c r="AN163" s="178"/>
      <c r="AO163" s="178"/>
      <c r="AP163" s="178"/>
      <c r="AQ163" s="178"/>
      <c r="AR163" s="178"/>
      <c r="AS163" s="178"/>
      <c r="AT163" s="178"/>
      <c r="AU163" s="178"/>
      <c r="AV163" s="178"/>
      <c r="AW163" s="178"/>
      <c r="AX163" s="178"/>
      <c r="AY163" s="178"/>
      <c r="AZ163" s="178"/>
      <c r="BA163" s="178"/>
      <c r="BB163" s="178"/>
      <c r="BC163" s="178"/>
      <c r="BD163" s="178"/>
      <c r="BE163" s="178"/>
      <c r="BF163" s="178"/>
      <c r="BG163" s="178"/>
      <c r="BH163" s="178"/>
    </row>
    <row r="164" spans="1:60" outlineLevel="1" x14ac:dyDescent="0.2">
      <c r="A164" s="179"/>
      <c r="B164" s="180"/>
      <c r="C164" s="182" t="s">
        <v>198</v>
      </c>
      <c r="D164" s="183"/>
      <c r="E164" s="184">
        <v>-20.575800000000001</v>
      </c>
      <c r="F164" s="177"/>
      <c r="G164" s="177"/>
      <c r="H164" s="177"/>
      <c r="I164" s="177"/>
      <c r="J164" s="177"/>
      <c r="K164" s="177"/>
      <c r="L164" s="177"/>
      <c r="M164" s="177"/>
      <c r="N164" s="177"/>
      <c r="O164" s="17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8"/>
      <c r="Z164" s="178"/>
      <c r="AA164" s="178"/>
      <c r="AB164" s="178"/>
      <c r="AC164" s="178"/>
      <c r="AD164" s="178"/>
      <c r="AE164" s="178"/>
      <c r="AF164" s="178"/>
      <c r="AG164" s="178" t="s">
        <v>164</v>
      </c>
      <c r="AH164" s="178">
        <v>0</v>
      </c>
      <c r="AI164" s="178"/>
      <c r="AJ164" s="178"/>
      <c r="AK164" s="178"/>
      <c r="AL164" s="178"/>
      <c r="AM164" s="178"/>
      <c r="AN164" s="178"/>
      <c r="AO164" s="178"/>
      <c r="AP164" s="178"/>
      <c r="AQ164" s="178"/>
      <c r="AR164" s="178"/>
      <c r="AS164" s="178"/>
      <c r="AT164" s="178"/>
      <c r="AU164" s="178"/>
      <c r="AV164" s="178"/>
      <c r="AW164" s="178"/>
      <c r="AX164" s="178"/>
      <c r="AY164" s="178"/>
      <c r="AZ164" s="178"/>
      <c r="BA164" s="178"/>
      <c r="BB164" s="178"/>
      <c r="BC164" s="178"/>
      <c r="BD164" s="178"/>
      <c r="BE164" s="178"/>
      <c r="BF164" s="178"/>
      <c r="BG164" s="178"/>
      <c r="BH164" s="178"/>
    </row>
    <row r="165" spans="1:60" outlineLevel="1" x14ac:dyDescent="0.2">
      <c r="A165" s="179"/>
      <c r="B165" s="180"/>
      <c r="C165" s="182" t="s">
        <v>199</v>
      </c>
      <c r="D165" s="183"/>
      <c r="E165" s="184">
        <v>-8.7932000000000006</v>
      </c>
      <c r="F165" s="177"/>
      <c r="G165" s="177"/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8"/>
      <c r="Z165" s="178"/>
      <c r="AA165" s="178"/>
      <c r="AB165" s="178"/>
      <c r="AC165" s="178"/>
      <c r="AD165" s="178"/>
      <c r="AE165" s="178"/>
      <c r="AF165" s="178"/>
      <c r="AG165" s="178" t="s">
        <v>164</v>
      </c>
      <c r="AH165" s="178">
        <v>0</v>
      </c>
      <c r="AI165" s="178"/>
      <c r="AJ165" s="178"/>
      <c r="AK165" s="178"/>
      <c r="AL165" s="178"/>
      <c r="AM165" s="178"/>
      <c r="AN165" s="178"/>
      <c r="AO165" s="178"/>
      <c r="AP165" s="178"/>
      <c r="AQ165" s="178"/>
      <c r="AR165" s="178"/>
      <c r="AS165" s="178"/>
      <c r="AT165" s="178"/>
      <c r="AU165" s="178"/>
      <c r="AV165" s="178"/>
      <c r="AW165" s="178"/>
      <c r="AX165" s="178"/>
      <c r="AY165" s="178"/>
      <c r="AZ165" s="178"/>
      <c r="BA165" s="178"/>
      <c r="BB165" s="178"/>
      <c r="BC165" s="178"/>
      <c r="BD165" s="178"/>
      <c r="BE165" s="178"/>
      <c r="BF165" s="178"/>
      <c r="BG165" s="178"/>
      <c r="BH165" s="178"/>
    </row>
    <row r="166" spans="1:60" outlineLevel="1" x14ac:dyDescent="0.2">
      <c r="A166" s="179"/>
      <c r="B166" s="180"/>
      <c r="C166" s="182" t="s">
        <v>200</v>
      </c>
      <c r="D166" s="183"/>
      <c r="E166" s="184">
        <v>-4.1609999999999996</v>
      </c>
      <c r="F166" s="177"/>
      <c r="G166" s="177"/>
      <c r="H166" s="177"/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8"/>
      <c r="Z166" s="178"/>
      <c r="AA166" s="178"/>
      <c r="AB166" s="178"/>
      <c r="AC166" s="178"/>
      <c r="AD166" s="178"/>
      <c r="AE166" s="178"/>
      <c r="AF166" s="178"/>
      <c r="AG166" s="178" t="s">
        <v>164</v>
      </c>
      <c r="AH166" s="178">
        <v>0</v>
      </c>
      <c r="AI166" s="178"/>
      <c r="AJ166" s="178"/>
      <c r="AK166" s="178"/>
      <c r="AL166" s="178"/>
      <c r="AM166" s="178"/>
      <c r="AN166" s="178"/>
      <c r="AO166" s="178"/>
      <c r="AP166" s="178"/>
      <c r="AQ166" s="178"/>
      <c r="AR166" s="178"/>
      <c r="AS166" s="178"/>
      <c r="AT166" s="178"/>
      <c r="AU166" s="178"/>
      <c r="AV166" s="178"/>
      <c r="AW166" s="178"/>
      <c r="AX166" s="178"/>
      <c r="AY166" s="178"/>
      <c r="AZ166" s="178"/>
      <c r="BA166" s="178"/>
      <c r="BB166" s="178"/>
      <c r="BC166" s="178"/>
      <c r="BD166" s="178"/>
      <c r="BE166" s="178"/>
      <c r="BF166" s="178"/>
      <c r="BG166" s="178"/>
      <c r="BH166" s="178"/>
    </row>
    <row r="167" spans="1:60" outlineLevel="1" x14ac:dyDescent="0.2">
      <c r="A167" s="179"/>
      <c r="B167" s="180"/>
      <c r="C167" s="185" t="s">
        <v>170</v>
      </c>
      <c r="D167" s="186"/>
      <c r="E167" s="187">
        <v>-33.53</v>
      </c>
      <c r="F167" s="177"/>
      <c r="G167" s="177"/>
      <c r="H167" s="177"/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8"/>
      <c r="Z167" s="178"/>
      <c r="AA167" s="178"/>
      <c r="AB167" s="178"/>
      <c r="AC167" s="178"/>
      <c r="AD167" s="178"/>
      <c r="AE167" s="178"/>
      <c r="AF167" s="178"/>
      <c r="AG167" s="178" t="s">
        <v>164</v>
      </c>
      <c r="AH167" s="178">
        <v>1</v>
      </c>
      <c r="AI167" s="178"/>
      <c r="AJ167" s="178"/>
      <c r="AK167" s="178"/>
      <c r="AL167" s="178"/>
      <c r="AM167" s="178"/>
      <c r="AN167" s="178"/>
      <c r="AO167" s="178"/>
      <c r="AP167" s="178"/>
      <c r="AQ167" s="178"/>
      <c r="AR167" s="178"/>
      <c r="AS167" s="178"/>
      <c r="AT167" s="178"/>
      <c r="AU167" s="178"/>
      <c r="AV167" s="178"/>
      <c r="AW167" s="178"/>
      <c r="AX167" s="178"/>
      <c r="AY167" s="178"/>
      <c r="AZ167" s="178"/>
      <c r="BA167" s="178"/>
      <c r="BB167" s="178"/>
      <c r="BC167" s="178"/>
      <c r="BD167" s="178"/>
      <c r="BE167" s="178"/>
      <c r="BF167" s="178"/>
      <c r="BG167" s="178"/>
      <c r="BH167" s="178"/>
    </row>
    <row r="168" spans="1:60" outlineLevel="1" x14ac:dyDescent="0.2">
      <c r="A168" s="179"/>
      <c r="B168" s="180"/>
      <c r="C168" s="182" t="s">
        <v>201</v>
      </c>
      <c r="D168" s="183"/>
      <c r="E168" s="184"/>
      <c r="F168" s="177"/>
      <c r="G168" s="177"/>
      <c r="H168" s="177"/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8"/>
      <c r="Z168" s="178"/>
      <c r="AA168" s="178"/>
      <c r="AB168" s="178"/>
      <c r="AC168" s="178"/>
      <c r="AD168" s="178"/>
      <c r="AE168" s="178"/>
      <c r="AF168" s="178"/>
      <c r="AG168" s="178" t="s">
        <v>164</v>
      </c>
      <c r="AH168" s="178">
        <v>0</v>
      </c>
      <c r="AI168" s="178"/>
      <c r="AJ168" s="178"/>
      <c r="AK168" s="178"/>
      <c r="AL168" s="178"/>
      <c r="AM168" s="178"/>
      <c r="AN168" s="178"/>
      <c r="AO168" s="178"/>
      <c r="AP168" s="178"/>
      <c r="AQ168" s="178"/>
      <c r="AR168" s="178"/>
      <c r="AS168" s="178"/>
      <c r="AT168" s="178"/>
      <c r="AU168" s="178"/>
      <c r="AV168" s="178"/>
      <c r="AW168" s="178"/>
      <c r="AX168" s="178"/>
      <c r="AY168" s="178"/>
      <c r="AZ168" s="178"/>
      <c r="BA168" s="178"/>
      <c r="BB168" s="178"/>
      <c r="BC168" s="178"/>
      <c r="BD168" s="178"/>
      <c r="BE168" s="178"/>
      <c r="BF168" s="178"/>
      <c r="BG168" s="178"/>
      <c r="BH168" s="178"/>
    </row>
    <row r="169" spans="1:60" ht="22.5" outlineLevel="1" x14ac:dyDescent="0.2">
      <c r="A169" s="179"/>
      <c r="B169" s="180"/>
      <c r="C169" s="182" t="s">
        <v>202</v>
      </c>
      <c r="D169" s="183"/>
      <c r="E169" s="184">
        <v>13.5168</v>
      </c>
      <c r="F169" s="177"/>
      <c r="G169" s="177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8"/>
      <c r="Z169" s="178"/>
      <c r="AA169" s="178"/>
      <c r="AB169" s="178"/>
      <c r="AC169" s="178"/>
      <c r="AD169" s="178"/>
      <c r="AE169" s="178"/>
      <c r="AF169" s="178"/>
      <c r="AG169" s="178" t="s">
        <v>164</v>
      </c>
      <c r="AH169" s="178">
        <v>0</v>
      </c>
      <c r="AI169" s="178"/>
      <c r="AJ169" s="178"/>
      <c r="AK169" s="178"/>
      <c r="AL169" s="178"/>
      <c r="AM169" s="178"/>
      <c r="AN169" s="178"/>
      <c r="AO169" s="178"/>
      <c r="AP169" s="178"/>
      <c r="AQ169" s="178"/>
      <c r="AR169" s="178"/>
      <c r="AS169" s="178"/>
      <c r="AT169" s="178"/>
      <c r="AU169" s="178"/>
      <c r="AV169" s="178"/>
      <c r="AW169" s="178"/>
      <c r="AX169" s="178"/>
      <c r="AY169" s="178"/>
      <c r="AZ169" s="178"/>
      <c r="BA169" s="178"/>
      <c r="BB169" s="178"/>
      <c r="BC169" s="178"/>
      <c r="BD169" s="178"/>
      <c r="BE169" s="178"/>
      <c r="BF169" s="178"/>
      <c r="BG169" s="178"/>
      <c r="BH169" s="178"/>
    </row>
    <row r="170" spans="1:60" outlineLevel="1" x14ac:dyDescent="0.2">
      <c r="A170" s="179"/>
      <c r="B170" s="180"/>
      <c r="C170" s="182" t="s">
        <v>203</v>
      </c>
      <c r="D170" s="183"/>
      <c r="E170" s="184">
        <v>6.4512</v>
      </c>
      <c r="F170" s="177"/>
      <c r="G170" s="177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8"/>
      <c r="Z170" s="178"/>
      <c r="AA170" s="178"/>
      <c r="AB170" s="178"/>
      <c r="AC170" s="178"/>
      <c r="AD170" s="178"/>
      <c r="AE170" s="178"/>
      <c r="AF170" s="178"/>
      <c r="AG170" s="178" t="s">
        <v>164</v>
      </c>
      <c r="AH170" s="178">
        <v>0</v>
      </c>
      <c r="AI170" s="178"/>
      <c r="AJ170" s="178"/>
      <c r="AK170" s="178"/>
      <c r="AL170" s="178"/>
      <c r="AM170" s="178"/>
      <c r="AN170" s="178"/>
      <c r="AO170" s="178"/>
      <c r="AP170" s="178"/>
      <c r="AQ170" s="178"/>
      <c r="AR170" s="178"/>
      <c r="AS170" s="178"/>
      <c r="AT170" s="178"/>
      <c r="AU170" s="178"/>
      <c r="AV170" s="178"/>
      <c r="AW170" s="178"/>
      <c r="AX170" s="178"/>
      <c r="AY170" s="178"/>
      <c r="AZ170" s="178"/>
      <c r="BA170" s="178"/>
      <c r="BB170" s="178"/>
      <c r="BC170" s="178"/>
      <c r="BD170" s="178"/>
      <c r="BE170" s="178"/>
      <c r="BF170" s="178"/>
      <c r="BG170" s="178"/>
      <c r="BH170" s="178"/>
    </row>
    <row r="171" spans="1:60" outlineLevel="1" x14ac:dyDescent="0.2">
      <c r="A171" s="179"/>
      <c r="B171" s="180"/>
      <c r="C171" s="185" t="s">
        <v>170</v>
      </c>
      <c r="D171" s="186"/>
      <c r="E171" s="187">
        <v>19.968</v>
      </c>
      <c r="F171" s="177"/>
      <c r="G171" s="177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8"/>
      <c r="Z171" s="178"/>
      <c r="AA171" s="178"/>
      <c r="AB171" s="178"/>
      <c r="AC171" s="178"/>
      <c r="AD171" s="178"/>
      <c r="AE171" s="178"/>
      <c r="AF171" s="178"/>
      <c r="AG171" s="178" t="s">
        <v>164</v>
      </c>
      <c r="AH171" s="178">
        <v>1</v>
      </c>
      <c r="AI171" s="178"/>
      <c r="AJ171" s="178"/>
      <c r="AK171" s="178"/>
      <c r="AL171" s="178"/>
      <c r="AM171" s="178"/>
      <c r="AN171" s="178"/>
      <c r="AO171" s="178"/>
      <c r="AP171" s="178"/>
      <c r="AQ171" s="178"/>
      <c r="AR171" s="178"/>
      <c r="AS171" s="178"/>
      <c r="AT171" s="178"/>
      <c r="AU171" s="178"/>
      <c r="AV171" s="178"/>
      <c r="AW171" s="178"/>
      <c r="AX171" s="178"/>
      <c r="AY171" s="178"/>
      <c r="AZ171" s="178"/>
      <c r="BA171" s="178"/>
      <c r="BB171" s="178"/>
      <c r="BC171" s="178"/>
      <c r="BD171" s="178"/>
      <c r="BE171" s="178"/>
      <c r="BF171" s="178"/>
      <c r="BG171" s="178"/>
      <c r="BH171" s="178"/>
    </row>
    <row r="172" spans="1:60" outlineLevel="1" x14ac:dyDescent="0.2">
      <c r="A172" s="179"/>
      <c r="B172" s="180"/>
      <c r="C172" s="182" t="s">
        <v>206</v>
      </c>
      <c r="D172" s="183"/>
      <c r="E172" s="184"/>
      <c r="F172" s="177"/>
      <c r="G172" s="177"/>
      <c r="H172" s="177"/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8"/>
      <c r="Z172" s="178"/>
      <c r="AA172" s="178"/>
      <c r="AB172" s="178"/>
      <c r="AC172" s="178"/>
      <c r="AD172" s="178"/>
      <c r="AE172" s="178"/>
      <c r="AF172" s="178"/>
      <c r="AG172" s="178" t="s">
        <v>164</v>
      </c>
      <c r="AH172" s="178">
        <v>0</v>
      </c>
      <c r="AI172" s="178"/>
      <c r="AJ172" s="178"/>
      <c r="AK172" s="178"/>
      <c r="AL172" s="178"/>
      <c r="AM172" s="178"/>
      <c r="AN172" s="178"/>
      <c r="AO172" s="178"/>
      <c r="AP172" s="178"/>
      <c r="AQ172" s="178"/>
      <c r="AR172" s="178"/>
      <c r="AS172" s="178"/>
      <c r="AT172" s="178"/>
      <c r="AU172" s="178"/>
      <c r="AV172" s="178"/>
      <c r="AW172" s="178"/>
      <c r="AX172" s="178"/>
      <c r="AY172" s="178"/>
      <c r="AZ172" s="178"/>
      <c r="BA172" s="178"/>
      <c r="BB172" s="178"/>
      <c r="BC172" s="178"/>
      <c r="BD172" s="178"/>
      <c r="BE172" s="178"/>
      <c r="BF172" s="178"/>
      <c r="BG172" s="178"/>
      <c r="BH172" s="178"/>
    </row>
    <row r="173" spans="1:60" outlineLevel="1" x14ac:dyDescent="0.2">
      <c r="A173" s="179"/>
      <c r="B173" s="180"/>
      <c r="C173" s="182" t="s">
        <v>207</v>
      </c>
      <c r="D173" s="183"/>
      <c r="E173" s="184"/>
      <c r="F173" s="177"/>
      <c r="G173" s="177"/>
      <c r="H173" s="177"/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8"/>
      <c r="Z173" s="178"/>
      <c r="AA173" s="178"/>
      <c r="AB173" s="178"/>
      <c r="AC173" s="178"/>
      <c r="AD173" s="178"/>
      <c r="AE173" s="178"/>
      <c r="AF173" s="178"/>
      <c r="AG173" s="178" t="s">
        <v>164</v>
      </c>
      <c r="AH173" s="178">
        <v>0</v>
      </c>
      <c r="AI173" s="178"/>
      <c r="AJ173" s="178"/>
      <c r="AK173" s="178"/>
      <c r="AL173" s="178"/>
      <c r="AM173" s="178"/>
      <c r="AN173" s="178"/>
      <c r="AO173" s="178"/>
      <c r="AP173" s="178"/>
      <c r="AQ173" s="178"/>
      <c r="AR173" s="178"/>
      <c r="AS173" s="178"/>
      <c r="AT173" s="178"/>
      <c r="AU173" s="178"/>
      <c r="AV173" s="178"/>
      <c r="AW173" s="178"/>
      <c r="AX173" s="178"/>
      <c r="AY173" s="178"/>
      <c r="AZ173" s="178"/>
      <c r="BA173" s="178"/>
      <c r="BB173" s="178"/>
      <c r="BC173" s="178"/>
      <c r="BD173" s="178"/>
      <c r="BE173" s="178"/>
      <c r="BF173" s="178"/>
      <c r="BG173" s="178"/>
      <c r="BH173" s="178"/>
    </row>
    <row r="174" spans="1:60" ht="22.5" outlineLevel="1" x14ac:dyDescent="0.2">
      <c r="A174" s="179"/>
      <c r="B174" s="180"/>
      <c r="C174" s="182" t="s">
        <v>208</v>
      </c>
      <c r="D174" s="183"/>
      <c r="E174" s="184"/>
      <c r="F174" s="177"/>
      <c r="G174" s="177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8"/>
      <c r="Z174" s="178"/>
      <c r="AA174" s="178"/>
      <c r="AB174" s="178"/>
      <c r="AC174" s="178"/>
      <c r="AD174" s="178"/>
      <c r="AE174" s="178"/>
      <c r="AF174" s="178"/>
      <c r="AG174" s="178" t="s">
        <v>164</v>
      </c>
      <c r="AH174" s="178">
        <v>0</v>
      </c>
      <c r="AI174" s="178"/>
      <c r="AJ174" s="178"/>
      <c r="AK174" s="178"/>
      <c r="AL174" s="178"/>
      <c r="AM174" s="178"/>
      <c r="AN174" s="178"/>
      <c r="AO174" s="178"/>
      <c r="AP174" s="178"/>
      <c r="AQ174" s="178"/>
      <c r="AR174" s="178"/>
      <c r="AS174" s="178"/>
      <c r="AT174" s="178"/>
      <c r="AU174" s="178"/>
      <c r="AV174" s="178"/>
      <c r="AW174" s="178"/>
      <c r="AX174" s="178"/>
      <c r="AY174" s="178"/>
      <c r="AZ174" s="178"/>
      <c r="BA174" s="178"/>
      <c r="BB174" s="178"/>
      <c r="BC174" s="178"/>
      <c r="BD174" s="178"/>
      <c r="BE174" s="178"/>
      <c r="BF174" s="178"/>
      <c r="BG174" s="178"/>
      <c r="BH174" s="178"/>
    </row>
    <row r="175" spans="1:60" outlineLevel="1" x14ac:dyDescent="0.2">
      <c r="A175" s="179"/>
      <c r="B175" s="180"/>
      <c r="C175" s="182" t="s">
        <v>178</v>
      </c>
      <c r="D175" s="183"/>
      <c r="E175" s="184">
        <v>73.900000000000006</v>
      </c>
      <c r="F175" s="177"/>
      <c r="G175" s="177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8"/>
      <c r="Z175" s="178"/>
      <c r="AA175" s="178"/>
      <c r="AB175" s="178"/>
      <c r="AC175" s="178"/>
      <c r="AD175" s="178"/>
      <c r="AE175" s="178"/>
      <c r="AF175" s="178"/>
      <c r="AG175" s="178" t="s">
        <v>164</v>
      </c>
      <c r="AH175" s="178">
        <v>0</v>
      </c>
      <c r="AI175" s="178"/>
      <c r="AJ175" s="178"/>
      <c r="AK175" s="178"/>
      <c r="AL175" s="178"/>
      <c r="AM175" s="178"/>
      <c r="AN175" s="178"/>
      <c r="AO175" s="178"/>
      <c r="AP175" s="178"/>
      <c r="AQ175" s="178"/>
      <c r="AR175" s="178"/>
      <c r="AS175" s="178"/>
      <c r="AT175" s="178"/>
      <c r="AU175" s="178"/>
      <c r="AV175" s="178"/>
      <c r="AW175" s="178"/>
      <c r="AX175" s="178"/>
      <c r="AY175" s="178"/>
      <c r="AZ175" s="178"/>
      <c r="BA175" s="178"/>
      <c r="BB175" s="178"/>
      <c r="BC175" s="178"/>
      <c r="BD175" s="178"/>
      <c r="BE175" s="178"/>
      <c r="BF175" s="178"/>
      <c r="BG175" s="178"/>
      <c r="BH175" s="178"/>
    </row>
    <row r="176" spans="1:60" outlineLevel="1" x14ac:dyDescent="0.2">
      <c r="A176" s="179"/>
      <c r="B176" s="180"/>
      <c r="C176" s="182" t="s">
        <v>179</v>
      </c>
      <c r="D176" s="183"/>
      <c r="E176" s="184">
        <v>34.799999999999997</v>
      </c>
      <c r="F176" s="177"/>
      <c r="G176" s="177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8"/>
      <c r="Z176" s="178"/>
      <c r="AA176" s="178"/>
      <c r="AB176" s="178"/>
      <c r="AC176" s="178"/>
      <c r="AD176" s="178"/>
      <c r="AE176" s="178"/>
      <c r="AF176" s="178"/>
      <c r="AG176" s="178" t="s">
        <v>164</v>
      </c>
      <c r="AH176" s="178">
        <v>0</v>
      </c>
      <c r="AI176" s="178"/>
      <c r="AJ176" s="178"/>
      <c r="AK176" s="178"/>
      <c r="AL176" s="178"/>
      <c r="AM176" s="178"/>
      <c r="AN176" s="178"/>
      <c r="AO176" s="178"/>
      <c r="AP176" s="178"/>
      <c r="AQ176" s="178"/>
      <c r="AR176" s="178"/>
      <c r="AS176" s="178"/>
      <c r="AT176" s="178"/>
      <c r="AU176" s="178"/>
      <c r="AV176" s="178"/>
      <c r="AW176" s="178"/>
      <c r="AX176" s="178"/>
      <c r="AY176" s="178"/>
      <c r="AZ176" s="178"/>
      <c r="BA176" s="178"/>
      <c r="BB176" s="178"/>
      <c r="BC176" s="178"/>
      <c r="BD176" s="178"/>
      <c r="BE176" s="178"/>
      <c r="BF176" s="178"/>
      <c r="BG176" s="178"/>
      <c r="BH176" s="178"/>
    </row>
    <row r="177" spans="1:60" outlineLevel="1" x14ac:dyDescent="0.2">
      <c r="A177" s="179"/>
      <c r="B177" s="180"/>
      <c r="C177" s="185" t="s">
        <v>170</v>
      </c>
      <c r="D177" s="186"/>
      <c r="E177" s="187">
        <v>108.7</v>
      </c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8"/>
      <c r="Z177" s="178"/>
      <c r="AA177" s="178"/>
      <c r="AB177" s="178"/>
      <c r="AC177" s="178"/>
      <c r="AD177" s="178"/>
      <c r="AE177" s="178"/>
      <c r="AF177" s="178"/>
      <c r="AG177" s="178" t="s">
        <v>164</v>
      </c>
      <c r="AH177" s="178">
        <v>1</v>
      </c>
      <c r="AI177" s="178"/>
      <c r="AJ177" s="178"/>
      <c r="AK177" s="178"/>
      <c r="AL177" s="178"/>
      <c r="AM177" s="178"/>
      <c r="AN177" s="178"/>
      <c r="AO177" s="178"/>
      <c r="AP177" s="178"/>
      <c r="AQ177" s="178"/>
      <c r="AR177" s="178"/>
      <c r="AS177" s="178"/>
      <c r="AT177" s="178"/>
      <c r="AU177" s="178"/>
      <c r="AV177" s="178"/>
      <c r="AW177" s="178"/>
      <c r="AX177" s="178"/>
      <c r="AY177" s="178"/>
      <c r="AZ177" s="178"/>
      <c r="BA177" s="178"/>
      <c r="BB177" s="178"/>
      <c r="BC177" s="178"/>
      <c r="BD177" s="178"/>
      <c r="BE177" s="178"/>
      <c r="BF177" s="178"/>
      <c r="BG177" s="178"/>
      <c r="BH177" s="178"/>
    </row>
    <row r="178" spans="1:60" ht="22.5" outlineLevel="1" x14ac:dyDescent="0.2">
      <c r="A178" s="169">
        <v>29</v>
      </c>
      <c r="B178" s="170" t="s">
        <v>268</v>
      </c>
      <c r="C178" s="171" t="s">
        <v>269</v>
      </c>
      <c r="D178" s="172" t="s">
        <v>157</v>
      </c>
      <c r="E178" s="173">
        <v>14.4</v>
      </c>
      <c r="F178" s="174"/>
      <c r="G178" s="175">
        <f>ROUND(E178*F178,2)</f>
        <v>0</v>
      </c>
      <c r="H178" s="174"/>
      <c r="I178" s="175">
        <f>ROUND(E178*H178,2)</f>
        <v>0</v>
      </c>
      <c r="J178" s="174"/>
      <c r="K178" s="175">
        <f>ROUND(E178*J178,2)</f>
        <v>0</v>
      </c>
      <c r="L178" s="175">
        <v>21</v>
      </c>
      <c r="M178" s="175">
        <f>G178*(1+L178/100)</f>
        <v>0</v>
      </c>
      <c r="N178" s="175">
        <v>2.0000000000000002E-5</v>
      </c>
      <c r="O178" s="175">
        <f>ROUND(E178*N178,2)</f>
        <v>0</v>
      </c>
      <c r="P178" s="175">
        <v>0</v>
      </c>
      <c r="Q178" s="175">
        <f>ROUND(E178*P178,2)</f>
        <v>0</v>
      </c>
      <c r="R178" s="175"/>
      <c r="S178" s="175" t="s">
        <v>158</v>
      </c>
      <c r="T178" s="176" t="s">
        <v>158</v>
      </c>
      <c r="U178" s="177">
        <v>2.9000000000000001E-2</v>
      </c>
      <c r="V178" s="177">
        <f>ROUND(E178*U178,2)</f>
        <v>0.42</v>
      </c>
      <c r="W178" s="177"/>
      <c r="X178" s="177" t="s">
        <v>159</v>
      </c>
      <c r="Y178" s="178"/>
      <c r="Z178" s="178"/>
      <c r="AA178" s="178"/>
      <c r="AB178" s="178"/>
      <c r="AC178" s="178"/>
      <c r="AD178" s="178"/>
      <c r="AE178" s="178"/>
      <c r="AF178" s="178"/>
      <c r="AG178" s="178" t="s">
        <v>174</v>
      </c>
      <c r="AH178" s="178"/>
      <c r="AI178" s="178"/>
      <c r="AJ178" s="178"/>
      <c r="AK178" s="178"/>
      <c r="AL178" s="178"/>
      <c r="AM178" s="178"/>
      <c r="AN178" s="178"/>
      <c r="AO178" s="178"/>
      <c r="AP178" s="178"/>
      <c r="AQ178" s="178"/>
      <c r="AR178" s="178"/>
      <c r="AS178" s="178"/>
      <c r="AT178" s="178"/>
      <c r="AU178" s="178"/>
      <c r="AV178" s="178"/>
      <c r="AW178" s="178"/>
      <c r="AX178" s="178"/>
      <c r="AY178" s="178"/>
      <c r="AZ178" s="178"/>
      <c r="BA178" s="178"/>
      <c r="BB178" s="178"/>
      <c r="BC178" s="178"/>
      <c r="BD178" s="178"/>
      <c r="BE178" s="178"/>
      <c r="BF178" s="178"/>
      <c r="BG178" s="178"/>
      <c r="BH178" s="178"/>
    </row>
    <row r="179" spans="1:60" outlineLevel="1" x14ac:dyDescent="0.2">
      <c r="A179" s="179"/>
      <c r="B179" s="180"/>
      <c r="C179" s="182" t="s">
        <v>163</v>
      </c>
      <c r="D179" s="183"/>
      <c r="E179" s="184"/>
      <c r="F179" s="177"/>
      <c r="G179" s="177"/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7"/>
      <c r="V179" s="177"/>
      <c r="W179" s="177"/>
      <c r="X179" s="177"/>
      <c r="Y179" s="178"/>
      <c r="Z179" s="178"/>
      <c r="AA179" s="178"/>
      <c r="AB179" s="178"/>
      <c r="AC179" s="178"/>
      <c r="AD179" s="178"/>
      <c r="AE179" s="178"/>
      <c r="AF179" s="178"/>
      <c r="AG179" s="178" t="s">
        <v>164</v>
      </c>
      <c r="AH179" s="178">
        <v>0</v>
      </c>
      <c r="AI179" s="178"/>
      <c r="AJ179" s="178"/>
      <c r="AK179" s="178"/>
      <c r="AL179" s="178"/>
      <c r="AM179" s="178"/>
      <c r="AN179" s="178"/>
      <c r="AO179" s="178"/>
      <c r="AP179" s="178"/>
      <c r="AQ179" s="178"/>
      <c r="AR179" s="178"/>
      <c r="AS179" s="178"/>
      <c r="AT179" s="178"/>
      <c r="AU179" s="178"/>
      <c r="AV179" s="178"/>
      <c r="AW179" s="178"/>
      <c r="AX179" s="178"/>
      <c r="AY179" s="178"/>
      <c r="AZ179" s="178"/>
      <c r="BA179" s="178"/>
      <c r="BB179" s="178"/>
      <c r="BC179" s="178"/>
      <c r="BD179" s="178"/>
      <c r="BE179" s="178"/>
      <c r="BF179" s="178"/>
      <c r="BG179" s="178"/>
      <c r="BH179" s="178"/>
    </row>
    <row r="180" spans="1:60" outlineLevel="1" x14ac:dyDescent="0.2">
      <c r="A180" s="179"/>
      <c r="B180" s="180"/>
      <c r="C180" s="182" t="s">
        <v>270</v>
      </c>
      <c r="D180" s="183"/>
      <c r="E180" s="184"/>
      <c r="F180" s="177"/>
      <c r="G180" s="177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7"/>
      <c r="V180" s="177"/>
      <c r="W180" s="177"/>
      <c r="X180" s="177"/>
      <c r="Y180" s="178"/>
      <c r="Z180" s="178"/>
      <c r="AA180" s="178"/>
      <c r="AB180" s="178"/>
      <c r="AC180" s="178"/>
      <c r="AD180" s="178"/>
      <c r="AE180" s="178"/>
      <c r="AF180" s="178"/>
      <c r="AG180" s="178" t="s">
        <v>164</v>
      </c>
      <c r="AH180" s="178">
        <v>0</v>
      </c>
      <c r="AI180" s="178"/>
      <c r="AJ180" s="178"/>
      <c r="AK180" s="178"/>
      <c r="AL180" s="178"/>
      <c r="AM180" s="178"/>
      <c r="AN180" s="178"/>
      <c r="AO180" s="178"/>
      <c r="AP180" s="178"/>
      <c r="AQ180" s="178"/>
      <c r="AR180" s="178"/>
      <c r="AS180" s="178"/>
      <c r="AT180" s="178"/>
      <c r="AU180" s="178"/>
      <c r="AV180" s="178"/>
      <c r="AW180" s="178"/>
      <c r="AX180" s="178"/>
      <c r="AY180" s="178"/>
      <c r="AZ180" s="178"/>
      <c r="BA180" s="178"/>
      <c r="BB180" s="178"/>
      <c r="BC180" s="178"/>
      <c r="BD180" s="178"/>
      <c r="BE180" s="178"/>
      <c r="BF180" s="178"/>
      <c r="BG180" s="178"/>
      <c r="BH180" s="178"/>
    </row>
    <row r="181" spans="1:60" ht="22.5" outlineLevel="1" x14ac:dyDescent="0.2">
      <c r="A181" s="179"/>
      <c r="B181" s="180"/>
      <c r="C181" s="182" t="s">
        <v>271</v>
      </c>
      <c r="D181" s="183"/>
      <c r="E181" s="184"/>
      <c r="F181" s="177"/>
      <c r="G181" s="177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7"/>
      <c r="W181" s="177"/>
      <c r="X181" s="177"/>
      <c r="Y181" s="178"/>
      <c r="Z181" s="178"/>
      <c r="AA181" s="178"/>
      <c r="AB181" s="178"/>
      <c r="AC181" s="178"/>
      <c r="AD181" s="178"/>
      <c r="AE181" s="178"/>
      <c r="AF181" s="178"/>
      <c r="AG181" s="178" t="s">
        <v>164</v>
      </c>
      <c r="AH181" s="178">
        <v>0</v>
      </c>
      <c r="AI181" s="178"/>
      <c r="AJ181" s="178"/>
      <c r="AK181" s="178"/>
      <c r="AL181" s="178"/>
      <c r="AM181" s="178"/>
      <c r="AN181" s="178"/>
      <c r="AO181" s="178"/>
      <c r="AP181" s="178"/>
      <c r="AQ181" s="178"/>
      <c r="AR181" s="178"/>
      <c r="AS181" s="178"/>
      <c r="AT181" s="178"/>
      <c r="AU181" s="178"/>
      <c r="AV181" s="178"/>
      <c r="AW181" s="178"/>
      <c r="AX181" s="178"/>
      <c r="AY181" s="178"/>
      <c r="AZ181" s="178"/>
      <c r="BA181" s="178"/>
      <c r="BB181" s="178"/>
      <c r="BC181" s="178"/>
      <c r="BD181" s="178"/>
      <c r="BE181" s="178"/>
      <c r="BF181" s="178"/>
      <c r="BG181" s="178"/>
      <c r="BH181" s="178"/>
    </row>
    <row r="182" spans="1:60" outlineLevel="1" x14ac:dyDescent="0.2">
      <c r="A182" s="179"/>
      <c r="B182" s="180"/>
      <c r="C182" s="182" t="s">
        <v>272</v>
      </c>
      <c r="D182" s="183"/>
      <c r="E182" s="184">
        <v>9.6</v>
      </c>
      <c r="F182" s="177"/>
      <c r="G182" s="177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7"/>
      <c r="W182" s="177"/>
      <c r="X182" s="177"/>
      <c r="Y182" s="178"/>
      <c r="Z182" s="178"/>
      <c r="AA182" s="178"/>
      <c r="AB182" s="178"/>
      <c r="AC182" s="178"/>
      <c r="AD182" s="178"/>
      <c r="AE182" s="178"/>
      <c r="AF182" s="178"/>
      <c r="AG182" s="178" t="s">
        <v>164</v>
      </c>
      <c r="AH182" s="178">
        <v>0</v>
      </c>
      <c r="AI182" s="178"/>
      <c r="AJ182" s="178"/>
      <c r="AK182" s="178"/>
      <c r="AL182" s="178"/>
      <c r="AM182" s="178"/>
      <c r="AN182" s="178"/>
      <c r="AO182" s="178"/>
      <c r="AP182" s="178"/>
      <c r="AQ182" s="178"/>
      <c r="AR182" s="178"/>
      <c r="AS182" s="178"/>
      <c r="AT182" s="178"/>
      <c r="AU182" s="178"/>
      <c r="AV182" s="178"/>
      <c r="AW182" s="178"/>
      <c r="AX182" s="178"/>
      <c r="AY182" s="178"/>
      <c r="AZ182" s="178"/>
      <c r="BA182" s="178"/>
      <c r="BB182" s="178"/>
      <c r="BC182" s="178"/>
      <c r="BD182" s="178"/>
      <c r="BE182" s="178"/>
      <c r="BF182" s="178"/>
      <c r="BG182" s="178"/>
      <c r="BH182" s="178"/>
    </row>
    <row r="183" spans="1:60" outlineLevel="1" x14ac:dyDescent="0.2">
      <c r="A183" s="179"/>
      <c r="B183" s="180"/>
      <c r="C183" s="182" t="s">
        <v>273</v>
      </c>
      <c r="D183" s="183"/>
      <c r="E183" s="184">
        <v>4.8</v>
      </c>
      <c r="F183" s="177"/>
      <c r="G183" s="177"/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7"/>
      <c r="V183" s="177"/>
      <c r="W183" s="177"/>
      <c r="X183" s="177"/>
      <c r="Y183" s="178"/>
      <c r="Z183" s="178"/>
      <c r="AA183" s="178"/>
      <c r="AB183" s="178"/>
      <c r="AC183" s="178"/>
      <c r="AD183" s="178"/>
      <c r="AE183" s="178"/>
      <c r="AF183" s="178"/>
      <c r="AG183" s="178" t="s">
        <v>164</v>
      </c>
      <c r="AH183" s="178">
        <v>0</v>
      </c>
      <c r="AI183" s="178"/>
      <c r="AJ183" s="178"/>
      <c r="AK183" s="178"/>
      <c r="AL183" s="178"/>
      <c r="AM183" s="178"/>
      <c r="AN183" s="178"/>
      <c r="AO183" s="178"/>
      <c r="AP183" s="178"/>
      <c r="AQ183" s="178"/>
      <c r="AR183" s="178"/>
      <c r="AS183" s="178"/>
      <c r="AT183" s="178"/>
      <c r="AU183" s="178"/>
      <c r="AV183" s="178"/>
      <c r="AW183" s="178"/>
      <c r="AX183" s="178"/>
      <c r="AY183" s="178"/>
      <c r="AZ183" s="178"/>
      <c r="BA183" s="178"/>
      <c r="BB183" s="178"/>
      <c r="BC183" s="178"/>
      <c r="BD183" s="178"/>
      <c r="BE183" s="178"/>
      <c r="BF183" s="178"/>
      <c r="BG183" s="178"/>
      <c r="BH183" s="178"/>
    </row>
    <row r="184" spans="1:60" outlineLevel="1" x14ac:dyDescent="0.2">
      <c r="A184" s="179"/>
      <c r="B184" s="180"/>
      <c r="C184" s="185" t="s">
        <v>170</v>
      </c>
      <c r="D184" s="186"/>
      <c r="E184" s="187">
        <v>14.4</v>
      </c>
      <c r="F184" s="177"/>
      <c r="G184" s="177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7"/>
      <c r="W184" s="177"/>
      <c r="X184" s="177"/>
      <c r="Y184" s="178"/>
      <c r="Z184" s="178"/>
      <c r="AA184" s="178"/>
      <c r="AB184" s="178"/>
      <c r="AC184" s="178"/>
      <c r="AD184" s="178"/>
      <c r="AE184" s="178"/>
      <c r="AF184" s="178"/>
      <c r="AG184" s="178" t="s">
        <v>164</v>
      </c>
      <c r="AH184" s="178">
        <v>1</v>
      </c>
      <c r="AI184" s="178"/>
      <c r="AJ184" s="178"/>
      <c r="AK184" s="178"/>
      <c r="AL184" s="178"/>
      <c r="AM184" s="178"/>
      <c r="AN184" s="178"/>
      <c r="AO184" s="178"/>
      <c r="AP184" s="178"/>
      <c r="AQ184" s="178"/>
      <c r="AR184" s="178"/>
      <c r="AS184" s="178"/>
      <c r="AT184" s="178"/>
      <c r="AU184" s="178"/>
      <c r="AV184" s="178"/>
      <c r="AW184" s="178"/>
      <c r="AX184" s="178"/>
      <c r="AY184" s="178"/>
      <c r="AZ184" s="178"/>
      <c r="BA184" s="178"/>
      <c r="BB184" s="178"/>
      <c r="BC184" s="178"/>
      <c r="BD184" s="178"/>
      <c r="BE184" s="178"/>
      <c r="BF184" s="178"/>
      <c r="BG184" s="178"/>
      <c r="BH184" s="178"/>
    </row>
    <row r="185" spans="1:60" x14ac:dyDescent="0.2">
      <c r="A185" s="161" t="s">
        <v>153</v>
      </c>
      <c r="B185" s="162" t="s">
        <v>119</v>
      </c>
      <c r="C185" s="163" t="s">
        <v>120</v>
      </c>
      <c r="D185" s="164"/>
      <c r="E185" s="165"/>
      <c r="F185" s="166"/>
      <c r="G185" s="166">
        <f>SUMIF(AG186:AG195,"&lt;&gt;NOR",G186:G195)</f>
        <v>0</v>
      </c>
      <c r="H185" s="166"/>
      <c r="I185" s="166">
        <f>SUM(I186:I195)</f>
        <v>0</v>
      </c>
      <c r="J185" s="166"/>
      <c r="K185" s="166">
        <f>SUM(K186:K195)</f>
        <v>0</v>
      </c>
      <c r="L185" s="166"/>
      <c r="M185" s="166">
        <f>SUM(M186:M195)</f>
        <v>0</v>
      </c>
      <c r="N185" s="166"/>
      <c r="O185" s="166">
        <f>SUM(O186:O195)</f>
        <v>0</v>
      </c>
      <c r="P185" s="166"/>
      <c r="Q185" s="166">
        <f>SUM(Q186:Q195)</f>
        <v>0</v>
      </c>
      <c r="R185" s="166"/>
      <c r="S185" s="166"/>
      <c r="T185" s="167"/>
      <c r="U185" s="168"/>
      <c r="V185" s="168">
        <f>SUM(V186:V195)</f>
        <v>36.049999999999997</v>
      </c>
      <c r="W185" s="168"/>
      <c r="X185" s="168"/>
      <c r="AG185" t="s">
        <v>154</v>
      </c>
    </row>
    <row r="186" spans="1:60" outlineLevel="1" x14ac:dyDescent="0.2">
      <c r="A186" s="188">
        <v>30</v>
      </c>
      <c r="B186" s="189" t="s">
        <v>274</v>
      </c>
      <c r="C186" s="190" t="s">
        <v>275</v>
      </c>
      <c r="D186" s="191" t="s">
        <v>231</v>
      </c>
      <c r="E186" s="192">
        <v>6.2209700000000003</v>
      </c>
      <c r="F186" s="193"/>
      <c r="G186" s="194">
        <f>ROUND(E186*F186,2)</f>
        <v>0</v>
      </c>
      <c r="H186" s="193"/>
      <c r="I186" s="194">
        <f>ROUND(E186*H186,2)</f>
        <v>0</v>
      </c>
      <c r="J186" s="193"/>
      <c r="K186" s="194">
        <f>ROUND(E186*J186,2)</f>
        <v>0</v>
      </c>
      <c r="L186" s="194">
        <v>21</v>
      </c>
      <c r="M186" s="194">
        <f>G186*(1+L186/100)</f>
        <v>0</v>
      </c>
      <c r="N186" s="194">
        <v>0</v>
      </c>
      <c r="O186" s="194">
        <f>ROUND(E186*N186,2)</f>
        <v>0</v>
      </c>
      <c r="P186" s="194">
        <v>0</v>
      </c>
      <c r="Q186" s="194">
        <f>ROUND(E186*P186,2)</f>
        <v>0</v>
      </c>
      <c r="R186" s="194"/>
      <c r="S186" s="194" t="s">
        <v>158</v>
      </c>
      <c r="T186" s="195" t="s">
        <v>158</v>
      </c>
      <c r="U186" s="177">
        <v>2.0089999999999999</v>
      </c>
      <c r="V186" s="177">
        <f>ROUND(E186*U186,2)</f>
        <v>12.5</v>
      </c>
      <c r="W186" s="177"/>
      <c r="X186" s="177" t="s">
        <v>276</v>
      </c>
      <c r="Y186" s="178"/>
      <c r="Z186" s="178"/>
      <c r="AA186" s="178"/>
      <c r="AB186" s="178"/>
      <c r="AC186" s="178"/>
      <c r="AD186" s="178"/>
      <c r="AE186" s="178"/>
      <c r="AF186" s="178"/>
      <c r="AG186" s="178" t="s">
        <v>277</v>
      </c>
      <c r="AH186" s="178"/>
      <c r="AI186" s="178"/>
      <c r="AJ186" s="178"/>
      <c r="AK186" s="178"/>
      <c r="AL186" s="178"/>
      <c r="AM186" s="178"/>
      <c r="AN186" s="178"/>
      <c r="AO186" s="178"/>
      <c r="AP186" s="178"/>
      <c r="AQ186" s="178"/>
      <c r="AR186" s="178"/>
      <c r="AS186" s="178"/>
      <c r="AT186" s="178"/>
      <c r="AU186" s="178"/>
      <c r="AV186" s="178"/>
      <c r="AW186" s="178"/>
      <c r="AX186" s="178"/>
      <c r="AY186" s="178"/>
      <c r="AZ186" s="178"/>
      <c r="BA186" s="178"/>
      <c r="BB186" s="178"/>
      <c r="BC186" s="178"/>
      <c r="BD186" s="178"/>
      <c r="BE186" s="178"/>
      <c r="BF186" s="178"/>
      <c r="BG186" s="178"/>
      <c r="BH186" s="178"/>
    </row>
    <row r="187" spans="1:60" outlineLevel="1" x14ac:dyDescent="0.2">
      <c r="A187" s="188">
        <v>31</v>
      </c>
      <c r="B187" s="189" t="s">
        <v>278</v>
      </c>
      <c r="C187" s="190" t="s">
        <v>279</v>
      </c>
      <c r="D187" s="191" t="s">
        <v>231</v>
      </c>
      <c r="E187" s="192">
        <v>12.441940000000001</v>
      </c>
      <c r="F187" s="193"/>
      <c r="G187" s="194">
        <f>ROUND(E187*F187,2)</f>
        <v>0</v>
      </c>
      <c r="H187" s="193"/>
      <c r="I187" s="194">
        <f>ROUND(E187*H187,2)</f>
        <v>0</v>
      </c>
      <c r="J187" s="193"/>
      <c r="K187" s="194">
        <f>ROUND(E187*J187,2)</f>
        <v>0</v>
      </c>
      <c r="L187" s="194">
        <v>21</v>
      </c>
      <c r="M187" s="194">
        <f>G187*(1+L187/100)</f>
        <v>0</v>
      </c>
      <c r="N187" s="194">
        <v>0</v>
      </c>
      <c r="O187" s="194">
        <f>ROUND(E187*N187,2)</f>
        <v>0</v>
      </c>
      <c r="P187" s="194">
        <v>0</v>
      </c>
      <c r="Q187" s="194">
        <f>ROUND(E187*P187,2)</f>
        <v>0</v>
      </c>
      <c r="R187" s="194"/>
      <c r="S187" s="194" t="s">
        <v>158</v>
      </c>
      <c r="T187" s="195" t="s">
        <v>158</v>
      </c>
      <c r="U187" s="177">
        <v>0.95899999999999996</v>
      </c>
      <c r="V187" s="177">
        <f>ROUND(E187*U187,2)</f>
        <v>11.93</v>
      </c>
      <c r="W187" s="177"/>
      <c r="X187" s="177" t="s">
        <v>276</v>
      </c>
      <c r="Y187" s="178"/>
      <c r="Z187" s="178"/>
      <c r="AA187" s="178"/>
      <c r="AB187" s="178"/>
      <c r="AC187" s="178"/>
      <c r="AD187" s="178"/>
      <c r="AE187" s="178"/>
      <c r="AF187" s="178"/>
      <c r="AG187" s="178" t="s">
        <v>277</v>
      </c>
      <c r="AH187" s="178"/>
      <c r="AI187" s="178"/>
      <c r="AJ187" s="178"/>
      <c r="AK187" s="178"/>
      <c r="AL187" s="178"/>
      <c r="AM187" s="178"/>
      <c r="AN187" s="178"/>
      <c r="AO187" s="178"/>
      <c r="AP187" s="178"/>
      <c r="AQ187" s="178"/>
      <c r="AR187" s="178"/>
      <c r="AS187" s="178"/>
      <c r="AT187" s="178"/>
      <c r="AU187" s="178"/>
      <c r="AV187" s="178"/>
      <c r="AW187" s="178"/>
      <c r="AX187" s="178"/>
      <c r="AY187" s="178"/>
      <c r="AZ187" s="178"/>
      <c r="BA187" s="178"/>
      <c r="BB187" s="178"/>
      <c r="BC187" s="178"/>
      <c r="BD187" s="178"/>
      <c r="BE187" s="178"/>
      <c r="BF187" s="178"/>
      <c r="BG187" s="178"/>
      <c r="BH187" s="178"/>
    </row>
    <row r="188" spans="1:60" outlineLevel="1" x14ac:dyDescent="0.2">
      <c r="A188" s="169">
        <v>32</v>
      </c>
      <c r="B188" s="170" t="s">
        <v>280</v>
      </c>
      <c r="C188" s="171" t="s">
        <v>281</v>
      </c>
      <c r="D188" s="172" t="s">
        <v>231</v>
      </c>
      <c r="E188" s="173">
        <v>6.2209700000000003</v>
      </c>
      <c r="F188" s="174"/>
      <c r="G188" s="175">
        <f>ROUND(E188*F188,2)</f>
        <v>0</v>
      </c>
      <c r="H188" s="174"/>
      <c r="I188" s="175">
        <f>ROUND(E188*H188,2)</f>
        <v>0</v>
      </c>
      <c r="J188" s="174"/>
      <c r="K188" s="175">
        <f>ROUND(E188*J188,2)</f>
        <v>0</v>
      </c>
      <c r="L188" s="175">
        <v>21</v>
      </c>
      <c r="M188" s="175">
        <f>G188*(1+L188/100)</f>
        <v>0</v>
      </c>
      <c r="N188" s="175">
        <v>0</v>
      </c>
      <c r="O188" s="175">
        <f>ROUND(E188*N188,2)</f>
        <v>0</v>
      </c>
      <c r="P188" s="175">
        <v>0</v>
      </c>
      <c r="Q188" s="175">
        <f>ROUND(E188*P188,2)</f>
        <v>0</v>
      </c>
      <c r="R188" s="175"/>
      <c r="S188" s="175" t="s">
        <v>158</v>
      </c>
      <c r="T188" s="176" t="s">
        <v>158</v>
      </c>
      <c r="U188" s="177">
        <v>0.752</v>
      </c>
      <c r="V188" s="177">
        <f>ROUND(E188*U188,2)</f>
        <v>4.68</v>
      </c>
      <c r="W188" s="177"/>
      <c r="X188" s="177" t="s">
        <v>276</v>
      </c>
      <c r="Y188" s="178"/>
      <c r="Z188" s="178"/>
      <c r="AA188" s="178"/>
      <c r="AB188" s="178"/>
      <c r="AC188" s="178"/>
      <c r="AD188" s="178"/>
      <c r="AE188" s="178"/>
      <c r="AF188" s="178"/>
      <c r="AG188" s="178" t="s">
        <v>277</v>
      </c>
      <c r="AH188" s="178"/>
      <c r="AI188" s="178"/>
      <c r="AJ188" s="178"/>
      <c r="AK188" s="178"/>
      <c r="AL188" s="178"/>
      <c r="AM188" s="178"/>
      <c r="AN188" s="178"/>
      <c r="AO188" s="178"/>
      <c r="AP188" s="178"/>
      <c r="AQ188" s="178"/>
      <c r="AR188" s="178"/>
      <c r="AS188" s="178"/>
      <c r="AT188" s="178"/>
      <c r="AU188" s="178"/>
      <c r="AV188" s="178"/>
      <c r="AW188" s="178"/>
      <c r="AX188" s="178"/>
      <c r="AY188" s="178"/>
      <c r="AZ188" s="178"/>
      <c r="BA188" s="178"/>
      <c r="BB188" s="178"/>
      <c r="BC188" s="178"/>
      <c r="BD188" s="178"/>
      <c r="BE188" s="178"/>
      <c r="BF188" s="178"/>
      <c r="BG188" s="178"/>
      <c r="BH188" s="178"/>
    </row>
    <row r="189" spans="1:60" ht="22.5" customHeight="1" outlineLevel="1" x14ac:dyDescent="0.2">
      <c r="A189" s="179"/>
      <c r="B189" s="180"/>
      <c r="C189" s="230" t="s">
        <v>282</v>
      </c>
      <c r="D189" s="230"/>
      <c r="E189" s="230"/>
      <c r="F189" s="230"/>
      <c r="G189" s="230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7"/>
      <c r="V189" s="177"/>
      <c r="W189" s="177"/>
      <c r="X189" s="177"/>
      <c r="Y189" s="178"/>
      <c r="Z189" s="178"/>
      <c r="AA189" s="178"/>
      <c r="AB189" s="178"/>
      <c r="AC189" s="178"/>
      <c r="AD189" s="178"/>
      <c r="AE189" s="178"/>
      <c r="AF189" s="178"/>
      <c r="AG189" s="178" t="s">
        <v>162</v>
      </c>
      <c r="AH189" s="178"/>
      <c r="AI189" s="178"/>
      <c r="AJ189" s="178"/>
      <c r="AK189" s="178"/>
      <c r="AL189" s="178"/>
      <c r="AM189" s="178"/>
      <c r="AN189" s="178"/>
      <c r="AO189" s="178"/>
      <c r="AP189" s="178"/>
      <c r="AQ189" s="178"/>
      <c r="AR189" s="178"/>
      <c r="AS189" s="178"/>
      <c r="AT189" s="178"/>
      <c r="AU189" s="178"/>
      <c r="AV189" s="178"/>
      <c r="AW189" s="178"/>
      <c r="AX189" s="178"/>
      <c r="AY189" s="178"/>
      <c r="AZ189" s="178"/>
      <c r="BA189" s="181" t="str">
        <f>C189</f>
        <v>S naložením suti nebo vybouraných hmot do dopravního prostředku a na jejich vyložením, popřípadě přeložením na normální dopravní prostředek.</v>
      </c>
      <c r="BB189" s="178"/>
      <c r="BC189" s="178"/>
      <c r="BD189" s="178"/>
      <c r="BE189" s="178"/>
      <c r="BF189" s="178"/>
      <c r="BG189" s="178"/>
      <c r="BH189" s="178"/>
    </row>
    <row r="190" spans="1:60" outlineLevel="1" x14ac:dyDescent="0.2">
      <c r="A190" s="188">
        <v>33</v>
      </c>
      <c r="B190" s="189" t="s">
        <v>283</v>
      </c>
      <c r="C190" s="190" t="s">
        <v>284</v>
      </c>
      <c r="D190" s="191" t="s">
        <v>231</v>
      </c>
      <c r="E190" s="192">
        <v>6.2209700000000003</v>
      </c>
      <c r="F190" s="193"/>
      <c r="G190" s="194">
        <f>ROUND(E190*F190,2)</f>
        <v>0</v>
      </c>
      <c r="H190" s="193"/>
      <c r="I190" s="194">
        <f>ROUND(E190*H190,2)</f>
        <v>0</v>
      </c>
      <c r="J190" s="193"/>
      <c r="K190" s="194">
        <f>ROUND(E190*J190,2)</f>
        <v>0</v>
      </c>
      <c r="L190" s="194">
        <v>21</v>
      </c>
      <c r="M190" s="194">
        <f>G190*(1+L190/100)</f>
        <v>0</v>
      </c>
      <c r="N190" s="194">
        <v>0</v>
      </c>
      <c r="O190" s="194">
        <f>ROUND(E190*N190,2)</f>
        <v>0</v>
      </c>
      <c r="P190" s="194">
        <v>0</v>
      </c>
      <c r="Q190" s="194">
        <f>ROUND(E190*P190,2)</f>
        <v>0</v>
      </c>
      <c r="R190" s="194"/>
      <c r="S190" s="194" t="s">
        <v>158</v>
      </c>
      <c r="T190" s="195" t="s">
        <v>158</v>
      </c>
      <c r="U190" s="177">
        <v>0.36</v>
      </c>
      <c r="V190" s="177">
        <f>ROUND(E190*U190,2)</f>
        <v>2.2400000000000002</v>
      </c>
      <c r="W190" s="177"/>
      <c r="X190" s="177" t="s">
        <v>276</v>
      </c>
      <c r="Y190" s="178"/>
      <c r="Z190" s="178"/>
      <c r="AA190" s="178"/>
      <c r="AB190" s="178"/>
      <c r="AC190" s="178"/>
      <c r="AD190" s="178"/>
      <c r="AE190" s="178"/>
      <c r="AF190" s="178"/>
      <c r="AG190" s="178" t="s">
        <v>277</v>
      </c>
      <c r="AH190" s="178"/>
      <c r="AI190" s="178"/>
      <c r="AJ190" s="178"/>
      <c r="AK190" s="178"/>
      <c r="AL190" s="178"/>
      <c r="AM190" s="178"/>
      <c r="AN190" s="178"/>
      <c r="AO190" s="178"/>
      <c r="AP190" s="178"/>
      <c r="AQ190" s="178"/>
      <c r="AR190" s="178"/>
      <c r="AS190" s="178"/>
      <c r="AT190" s="178"/>
      <c r="AU190" s="178"/>
      <c r="AV190" s="178"/>
      <c r="AW190" s="178"/>
      <c r="AX190" s="178"/>
      <c r="AY190" s="178"/>
      <c r="AZ190" s="178"/>
      <c r="BA190" s="178"/>
      <c r="BB190" s="178"/>
      <c r="BC190" s="178"/>
      <c r="BD190" s="178"/>
      <c r="BE190" s="178"/>
      <c r="BF190" s="178"/>
      <c r="BG190" s="178"/>
      <c r="BH190" s="178"/>
    </row>
    <row r="191" spans="1:60" outlineLevel="1" x14ac:dyDescent="0.2">
      <c r="A191" s="188">
        <v>34</v>
      </c>
      <c r="B191" s="189" t="s">
        <v>285</v>
      </c>
      <c r="C191" s="190" t="s">
        <v>286</v>
      </c>
      <c r="D191" s="191" t="s">
        <v>231</v>
      </c>
      <c r="E191" s="192">
        <v>6.2209700000000003</v>
      </c>
      <c r="F191" s="193"/>
      <c r="G191" s="194">
        <f>ROUND(E191*F191,2)</f>
        <v>0</v>
      </c>
      <c r="H191" s="193"/>
      <c r="I191" s="194">
        <f>ROUND(E191*H191,2)</f>
        <v>0</v>
      </c>
      <c r="J191" s="193"/>
      <c r="K191" s="194">
        <f>ROUND(E191*J191,2)</f>
        <v>0</v>
      </c>
      <c r="L191" s="194">
        <v>21</v>
      </c>
      <c r="M191" s="194">
        <f>G191*(1+L191/100)</f>
        <v>0</v>
      </c>
      <c r="N191" s="194">
        <v>0</v>
      </c>
      <c r="O191" s="194">
        <f>ROUND(E191*N191,2)</f>
        <v>0</v>
      </c>
      <c r="P191" s="194">
        <v>0</v>
      </c>
      <c r="Q191" s="194">
        <f>ROUND(E191*P191,2)</f>
        <v>0</v>
      </c>
      <c r="R191" s="194"/>
      <c r="S191" s="194" t="s">
        <v>158</v>
      </c>
      <c r="T191" s="195" t="s">
        <v>158</v>
      </c>
      <c r="U191" s="177">
        <v>0.26500000000000001</v>
      </c>
      <c r="V191" s="177">
        <f>ROUND(E191*U191,2)</f>
        <v>1.65</v>
      </c>
      <c r="W191" s="177"/>
      <c r="X191" s="177" t="s">
        <v>276</v>
      </c>
      <c r="Y191" s="178"/>
      <c r="Z191" s="178"/>
      <c r="AA191" s="178"/>
      <c r="AB191" s="178"/>
      <c r="AC191" s="178"/>
      <c r="AD191" s="178"/>
      <c r="AE191" s="178"/>
      <c r="AF191" s="178"/>
      <c r="AG191" s="178" t="s">
        <v>277</v>
      </c>
      <c r="AH191" s="178"/>
      <c r="AI191" s="178"/>
      <c r="AJ191" s="178"/>
      <c r="AK191" s="178"/>
      <c r="AL191" s="178"/>
      <c r="AM191" s="178"/>
      <c r="AN191" s="178"/>
      <c r="AO191" s="178"/>
      <c r="AP191" s="178"/>
      <c r="AQ191" s="178"/>
      <c r="AR191" s="178"/>
      <c r="AS191" s="178"/>
      <c r="AT191" s="178"/>
      <c r="AU191" s="178"/>
      <c r="AV191" s="178"/>
      <c r="AW191" s="178"/>
      <c r="AX191" s="178"/>
      <c r="AY191" s="178"/>
      <c r="AZ191" s="178"/>
      <c r="BA191" s="178"/>
      <c r="BB191" s="178"/>
      <c r="BC191" s="178"/>
      <c r="BD191" s="178"/>
      <c r="BE191" s="178"/>
      <c r="BF191" s="178"/>
      <c r="BG191" s="178"/>
      <c r="BH191" s="178"/>
    </row>
    <row r="192" spans="1:60" outlineLevel="1" x14ac:dyDescent="0.2">
      <c r="A192" s="169">
        <v>35</v>
      </c>
      <c r="B192" s="170" t="s">
        <v>287</v>
      </c>
      <c r="C192" s="171" t="s">
        <v>288</v>
      </c>
      <c r="D192" s="172" t="s">
        <v>231</v>
      </c>
      <c r="E192" s="173">
        <v>6.2209700000000003</v>
      </c>
      <c r="F192" s="174"/>
      <c r="G192" s="175">
        <f>ROUND(E192*F192,2)</f>
        <v>0</v>
      </c>
      <c r="H192" s="174"/>
      <c r="I192" s="175">
        <f>ROUND(E192*H192,2)</f>
        <v>0</v>
      </c>
      <c r="J192" s="174"/>
      <c r="K192" s="175">
        <f>ROUND(E192*J192,2)</f>
        <v>0</v>
      </c>
      <c r="L192" s="175">
        <v>21</v>
      </c>
      <c r="M192" s="175">
        <f>G192*(1+L192/100)</f>
        <v>0</v>
      </c>
      <c r="N192" s="175">
        <v>0</v>
      </c>
      <c r="O192" s="175">
        <f>ROUND(E192*N192,2)</f>
        <v>0</v>
      </c>
      <c r="P192" s="175">
        <v>0</v>
      </c>
      <c r="Q192" s="175">
        <f>ROUND(E192*P192,2)</f>
        <v>0</v>
      </c>
      <c r="R192" s="175"/>
      <c r="S192" s="175" t="s">
        <v>158</v>
      </c>
      <c r="T192" s="176" t="s">
        <v>158</v>
      </c>
      <c r="U192" s="177">
        <v>0.49</v>
      </c>
      <c r="V192" s="177">
        <f>ROUND(E192*U192,2)</f>
        <v>3.05</v>
      </c>
      <c r="W192" s="177"/>
      <c r="X192" s="177" t="s">
        <v>276</v>
      </c>
      <c r="Y192" s="178"/>
      <c r="Z192" s="178"/>
      <c r="AA192" s="178"/>
      <c r="AB192" s="178"/>
      <c r="AC192" s="178"/>
      <c r="AD192" s="178"/>
      <c r="AE192" s="178"/>
      <c r="AF192" s="178"/>
      <c r="AG192" s="178" t="s">
        <v>277</v>
      </c>
      <c r="AH192" s="178"/>
      <c r="AI192" s="178"/>
      <c r="AJ192" s="178"/>
      <c r="AK192" s="178"/>
      <c r="AL192" s="178"/>
      <c r="AM192" s="178"/>
      <c r="AN192" s="178"/>
      <c r="AO192" s="178"/>
      <c r="AP192" s="178"/>
      <c r="AQ192" s="178"/>
      <c r="AR192" s="178"/>
      <c r="AS192" s="178"/>
      <c r="AT192" s="178"/>
      <c r="AU192" s="178"/>
      <c r="AV192" s="178"/>
      <c r="AW192" s="178"/>
      <c r="AX192" s="178"/>
      <c r="AY192" s="178"/>
      <c r="AZ192" s="178"/>
      <c r="BA192" s="178"/>
      <c r="BB192" s="178"/>
      <c r="BC192" s="178"/>
      <c r="BD192" s="178"/>
      <c r="BE192" s="178"/>
      <c r="BF192" s="178"/>
      <c r="BG192" s="178"/>
      <c r="BH192" s="178"/>
    </row>
    <row r="193" spans="1:60" ht="12.75" customHeight="1" outlineLevel="1" x14ac:dyDescent="0.2">
      <c r="A193" s="179"/>
      <c r="B193" s="180"/>
      <c r="C193" s="230" t="s">
        <v>289</v>
      </c>
      <c r="D193" s="230"/>
      <c r="E193" s="230"/>
      <c r="F193" s="230"/>
      <c r="G193" s="230"/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7"/>
      <c r="V193" s="177"/>
      <c r="W193" s="177"/>
      <c r="X193" s="177"/>
      <c r="Y193" s="178"/>
      <c r="Z193" s="178"/>
      <c r="AA193" s="178"/>
      <c r="AB193" s="178"/>
      <c r="AC193" s="178"/>
      <c r="AD193" s="178"/>
      <c r="AE193" s="178"/>
      <c r="AF193" s="178"/>
      <c r="AG193" s="178" t="s">
        <v>162</v>
      </c>
      <c r="AH193" s="178"/>
      <c r="AI193" s="178"/>
      <c r="AJ193" s="178"/>
      <c r="AK193" s="178"/>
      <c r="AL193" s="178"/>
      <c r="AM193" s="178"/>
      <c r="AN193" s="178"/>
      <c r="AO193" s="178"/>
      <c r="AP193" s="178"/>
      <c r="AQ193" s="178"/>
      <c r="AR193" s="178"/>
      <c r="AS193" s="178"/>
      <c r="AT193" s="178"/>
      <c r="AU193" s="178"/>
      <c r="AV193" s="178"/>
      <c r="AW193" s="178"/>
      <c r="AX193" s="178"/>
      <c r="AY193" s="178"/>
      <c r="AZ193" s="178"/>
      <c r="BA193" s="178"/>
      <c r="BB193" s="178"/>
      <c r="BC193" s="178"/>
      <c r="BD193" s="178"/>
      <c r="BE193" s="178"/>
      <c r="BF193" s="178"/>
      <c r="BG193" s="178"/>
      <c r="BH193" s="178"/>
    </row>
    <row r="194" spans="1:60" outlineLevel="1" x14ac:dyDescent="0.2">
      <c r="A194" s="188">
        <v>36</v>
      </c>
      <c r="B194" s="189" t="s">
        <v>290</v>
      </c>
      <c r="C194" s="190" t="s">
        <v>291</v>
      </c>
      <c r="D194" s="191" t="s">
        <v>231</v>
      </c>
      <c r="E194" s="192">
        <v>118.19844000000001</v>
      </c>
      <c r="F194" s="193"/>
      <c r="G194" s="194">
        <f>ROUND(E194*F194,2)</f>
        <v>0</v>
      </c>
      <c r="H194" s="193"/>
      <c r="I194" s="194">
        <f>ROUND(E194*H194,2)</f>
        <v>0</v>
      </c>
      <c r="J194" s="193"/>
      <c r="K194" s="194">
        <f>ROUND(E194*J194,2)</f>
        <v>0</v>
      </c>
      <c r="L194" s="194">
        <v>21</v>
      </c>
      <c r="M194" s="194">
        <f>G194*(1+L194/100)</f>
        <v>0</v>
      </c>
      <c r="N194" s="194">
        <v>0</v>
      </c>
      <c r="O194" s="194">
        <f>ROUND(E194*N194,2)</f>
        <v>0</v>
      </c>
      <c r="P194" s="194">
        <v>0</v>
      </c>
      <c r="Q194" s="194">
        <f>ROUND(E194*P194,2)</f>
        <v>0</v>
      </c>
      <c r="R194" s="194"/>
      <c r="S194" s="194" t="s">
        <v>158</v>
      </c>
      <c r="T194" s="195" t="s">
        <v>158</v>
      </c>
      <c r="U194" s="177">
        <v>0</v>
      </c>
      <c r="V194" s="177">
        <f>ROUND(E194*U194,2)</f>
        <v>0</v>
      </c>
      <c r="W194" s="177"/>
      <c r="X194" s="177" t="s">
        <v>276</v>
      </c>
      <c r="Y194" s="178"/>
      <c r="Z194" s="178"/>
      <c r="AA194" s="178"/>
      <c r="AB194" s="178"/>
      <c r="AC194" s="178"/>
      <c r="AD194" s="178"/>
      <c r="AE194" s="178"/>
      <c r="AF194" s="178"/>
      <c r="AG194" s="178" t="s">
        <v>277</v>
      </c>
      <c r="AH194" s="178"/>
      <c r="AI194" s="178"/>
      <c r="AJ194" s="178"/>
      <c r="AK194" s="178"/>
      <c r="AL194" s="178"/>
      <c r="AM194" s="178"/>
      <c r="AN194" s="178"/>
      <c r="AO194" s="178"/>
      <c r="AP194" s="178"/>
      <c r="AQ194" s="178"/>
      <c r="AR194" s="178"/>
      <c r="AS194" s="178"/>
      <c r="AT194" s="178"/>
      <c r="AU194" s="178"/>
      <c r="AV194" s="178"/>
      <c r="AW194" s="178"/>
      <c r="AX194" s="178"/>
      <c r="AY194" s="178"/>
      <c r="AZ194" s="178"/>
      <c r="BA194" s="178"/>
      <c r="BB194" s="178"/>
      <c r="BC194" s="178"/>
      <c r="BD194" s="178"/>
      <c r="BE194" s="178"/>
      <c r="BF194" s="178"/>
      <c r="BG194" s="178"/>
      <c r="BH194" s="178"/>
    </row>
    <row r="195" spans="1:60" outlineLevel="1" x14ac:dyDescent="0.2">
      <c r="A195" s="169">
        <v>37</v>
      </c>
      <c r="B195" s="170" t="s">
        <v>292</v>
      </c>
      <c r="C195" s="171" t="s">
        <v>293</v>
      </c>
      <c r="D195" s="172" t="s">
        <v>231</v>
      </c>
      <c r="E195" s="173">
        <v>6.2209700000000003</v>
      </c>
      <c r="F195" s="174"/>
      <c r="G195" s="175">
        <f>ROUND(E195*F195,2)</f>
        <v>0</v>
      </c>
      <c r="H195" s="174"/>
      <c r="I195" s="175">
        <f>ROUND(E195*H195,2)</f>
        <v>0</v>
      </c>
      <c r="J195" s="174"/>
      <c r="K195" s="175">
        <f>ROUND(E195*J195,2)</f>
        <v>0</v>
      </c>
      <c r="L195" s="175">
        <v>21</v>
      </c>
      <c r="M195" s="175">
        <f>G195*(1+L195/100)</f>
        <v>0</v>
      </c>
      <c r="N195" s="175">
        <v>0</v>
      </c>
      <c r="O195" s="175">
        <f>ROUND(E195*N195,2)</f>
        <v>0</v>
      </c>
      <c r="P195" s="175">
        <v>0</v>
      </c>
      <c r="Q195" s="175">
        <f>ROUND(E195*P195,2)</f>
        <v>0</v>
      </c>
      <c r="R195" s="175"/>
      <c r="S195" s="175" t="s">
        <v>158</v>
      </c>
      <c r="T195" s="176" t="s">
        <v>158</v>
      </c>
      <c r="U195" s="177">
        <v>0</v>
      </c>
      <c r="V195" s="177">
        <f>ROUND(E195*U195,2)</f>
        <v>0</v>
      </c>
      <c r="W195" s="177"/>
      <c r="X195" s="177" t="s">
        <v>276</v>
      </c>
      <c r="Y195" s="178"/>
      <c r="Z195" s="178"/>
      <c r="AA195" s="178"/>
      <c r="AB195" s="178"/>
      <c r="AC195" s="178"/>
      <c r="AD195" s="178"/>
      <c r="AE195" s="178"/>
      <c r="AF195" s="178"/>
      <c r="AG195" s="178" t="s">
        <v>277</v>
      </c>
      <c r="AH195" s="178"/>
      <c r="AI195" s="178"/>
      <c r="AJ195" s="178"/>
      <c r="AK195" s="178"/>
      <c r="AL195" s="178"/>
      <c r="AM195" s="178"/>
      <c r="AN195" s="178"/>
      <c r="AO195" s="178"/>
      <c r="AP195" s="178"/>
      <c r="AQ195" s="178"/>
      <c r="AR195" s="178"/>
      <c r="AS195" s="178"/>
      <c r="AT195" s="178"/>
      <c r="AU195" s="178"/>
      <c r="AV195" s="178"/>
      <c r="AW195" s="178"/>
      <c r="AX195" s="178"/>
      <c r="AY195" s="178"/>
      <c r="AZ195" s="178"/>
      <c r="BA195" s="178"/>
      <c r="BB195" s="178"/>
      <c r="BC195" s="178"/>
      <c r="BD195" s="178"/>
      <c r="BE195" s="178"/>
      <c r="BF195" s="178"/>
      <c r="BG195" s="178"/>
      <c r="BH195" s="178"/>
    </row>
    <row r="196" spans="1:60" x14ac:dyDescent="0.2">
      <c r="A196" s="144"/>
      <c r="B196" s="157"/>
      <c r="C196" s="196"/>
      <c r="D196" s="158"/>
      <c r="E196" s="144"/>
      <c r="F196" s="144"/>
      <c r="G196" s="144"/>
      <c r="H196" s="144"/>
      <c r="I196" s="144"/>
      <c r="J196" s="144"/>
      <c r="K196" s="144"/>
      <c r="L196" s="144"/>
      <c r="M196" s="144"/>
      <c r="N196" s="144"/>
      <c r="O196" s="144"/>
      <c r="P196" s="144"/>
      <c r="Q196" s="144"/>
      <c r="R196" s="144"/>
      <c r="S196" s="144"/>
      <c r="T196" s="144"/>
      <c r="U196" s="144"/>
      <c r="V196" s="144"/>
      <c r="W196" s="144"/>
      <c r="X196" s="144"/>
      <c r="AE196">
        <v>15</v>
      </c>
      <c r="AF196">
        <v>21</v>
      </c>
      <c r="AG196" t="s">
        <v>140</v>
      </c>
    </row>
    <row r="197" spans="1:60" x14ac:dyDescent="0.2">
      <c r="A197" s="197"/>
      <c r="B197" s="198" t="s">
        <v>26</v>
      </c>
      <c r="C197" s="199"/>
      <c r="D197" s="200"/>
      <c r="E197" s="201"/>
      <c r="F197" s="201"/>
      <c r="G197" s="202">
        <f>G8+G18+G22+G28+G44+G94+G96+G103+G127+G134+G141+G154+G185</f>
        <v>0</v>
      </c>
      <c r="H197" s="144"/>
      <c r="I197" s="144"/>
      <c r="J197" s="144"/>
      <c r="K197" s="144"/>
      <c r="L197" s="144"/>
      <c r="M197" s="144"/>
      <c r="N197" s="144"/>
      <c r="O197" s="144"/>
      <c r="P197" s="144"/>
      <c r="Q197" s="144"/>
      <c r="R197" s="144"/>
      <c r="S197" s="144"/>
      <c r="T197" s="144"/>
      <c r="U197" s="144"/>
      <c r="V197" s="144"/>
      <c r="W197" s="144"/>
      <c r="X197" s="144"/>
      <c r="AE197">
        <f>SUMIF(L7:L195,AE196,G7:G195)</f>
        <v>0</v>
      </c>
      <c r="AF197">
        <f>SUMIF(L7:L195,AF196,G7:G195)</f>
        <v>0</v>
      </c>
      <c r="AG197" t="s">
        <v>294</v>
      </c>
    </row>
    <row r="198" spans="1:60" x14ac:dyDescent="0.2">
      <c r="A198" s="144"/>
      <c r="B198" s="157"/>
      <c r="C198" s="196"/>
      <c r="D198" s="158"/>
      <c r="E198" s="144"/>
      <c r="F198" s="144"/>
      <c r="G198" s="144"/>
      <c r="H198" s="144"/>
      <c r="I198" s="144"/>
      <c r="J198" s="144"/>
      <c r="K198" s="144"/>
      <c r="L198" s="144"/>
      <c r="M198" s="144"/>
      <c r="N198" s="144"/>
      <c r="O198" s="144"/>
      <c r="P198" s="144"/>
      <c r="Q198" s="144"/>
      <c r="R198" s="144"/>
      <c r="S198" s="144"/>
      <c r="T198" s="144"/>
      <c r="U198" s="144"/>
      <c r="V198" s="144"/>
      <c r="W198" s="144"/>
      <c r="X198" s="144"/>
    </row>
    <row r="199" spans="1:60" x14ac:dyDescent="0.2">
      <c r="A199" s="144"/>
      <c r="B199" s="157"/>
      <c r="C199" s="196"/>
      <c r="D199" s="158"/>
      <c r="E199" s="144"/>
      <c r="F199" s="144"/>
      <c r="G199" s="144"/>
      <c r="H199" s="144"/>
      <c r="I199" s="144"/>
      <c r="J199" s="144"/>
      <c r="K199" s="144"/>
      <c r="L199" s="144"/>
      <c r="M199" s="144"/>
      <c r="N199" s="144"/>
      <c r="O199" s="144"/>
      <c r="P199" s="144"/>
      <c r="Q199" s="144"/>
      <c r="R199" s="144"/>
      <c r="S199" s="144"/>
      <c r="T199" s="144"/>
      <c r="U199" s="144"/>
      <c r="V199" s="144"/>
      <c r="W199" s="144"/>
      <c r="X199" s="144"/>
    </row>
    <row r="200" spans="1:60" x14ac:dyDescent="0.2">
      <c r="A200" s="231" t="s">
        <v>295</v>
      </c>
      <c r="B200" s="231"/>
      <c r="C200" s="231"/>
      <c r="D200" s="158"/>
      <c r="E200" s="144"/>
      <c r="F200" s="144"/>
      <c r="G200" s="144"/>
      <c r="H200" s="144"/>
      <c r="I200" s="144"/>
      <c r="J200" s="144"/>
      <c r="K200" s="144"/>
      <c r="L200" s="144"/>
      <c r="M200" s="144"/>
      <c r="N200" s="144"/>
      <c r="O200" s="144"/>
      <c r="P200" s="144"/>
      <c r="Q200" s="144"/>
      <c r="R200" s="144"/>
      <c r="S200" s="144"/>
      <c r="T200" s="144"/>
      <c r="U200" s="144"/>
      <c r="V200" s="144"/>
      <c r="W200" s="144"/>
      <c r="X200" s="144"/>
    </row>
    <row r="201" spans="1:60" x14ac:dyDescent="0.2">
      <c r="A201" s="232"/>
      <c r="B201" s="232"/>
      <c r="C201" s="232"/>
      <c r="D201" s="232"/>
      <c r="E201" s="232"/>
      <c r="F201" s="232"/>
      <c r="G201" s="232"/>
      <c r="H201" s="144"/>
      <c r="I201" s="144"/>
      <c r="J201" s="144"/>
      <c r="K201" s="144"/>
      <c r="L201" s="144"/>
      <c r="M201" s="144"/>
      <c r="N201" s="144"/>
      <c r="O201" s="144"/>
      <c r="P201" s="144"/>
      <c r="Q201" s="144"/>
      <c r="R201" s="144"/>
      <c r="S201" s="144"/>
      <c r="T201" s="144"/>
      <c r="U201" s="144"/>
      <c r="V201" s="144"/>
      <c r="W201" s="144"/>
      <c r="X201" s="144"/>
      <c r="AG201" t="s">
        <v>296</v>
      </c>
    </row>
    <row r="202" spans="1:60" x14ac:dyDescent="0.2">
      <c r="A202" s="232"/>
      <c r="B202" s="232"/>
      <c r="C202" s="232"/>
      <c r="D202" s="232"/>
      <c r="E202" s="232"/>
      <c r="F202" s="232"/>
      <c r="G202" s="232"/>
      <c r="H202" s="144"/>
      <c r="I202" s="144"/>
      <c r="J202" s="144"/>
      <c r="K202" s="144"/>
      <c r="L202" s="144"/>
      <c r="M202" s="144"/>
      <c r="N202" s="144"/>
      <c r="O202" s="144"/>
      <c r="P202" s="144"/>
      <c r="Q202" s="144"/>
      <c r="R202" s="144"/>
      <c r="S202" s="144"/>
      <c r="T202" s="144"/>
      <c r="U202" s="144"/>
      <c r="V202" s="144"/>
      <c r="W202" s="144"/>
      <c r="X202" s="144"/>
    </row>
    <row r="203" spans="1:60" x14ac:dyDescent="0.2">
      <c r="A203" s="232"/>
      <c r="B203" s="232"/>
      <c r="C203" s="232"/>
      <c r="D203" s="232"/>
      <c r="E203" s="232"/>
      <c r="F203" s="232"/>
      <c r="G203" s="232"/>
      <c r="H203" s="144"/>
      <c r="I203" s="144"/>
      <c r="J203" s="144"/>
      <c r="K203" s="144"/>
      <c r="L203" s="144"/>
      <c r="M203" s="144"/>
      <c r="N203" s="144"/>
      <c r="O203" s="144"/>
      <c r="P203" s="144"/>
      <c r="Q203" s="144"/>
      <c r="R203" s="144"/>
      <c r="S203" s="144"/>
      <c r="T203" s="144"/>
      <c r="U203" s="144"/>
      <c r="V203" s="144"/>
      <c r="W203" s="144"/>
      <c r="X203" s="144"/>
    </row>
    <row r="204" spans="1:60" x14ac:dyDescent="0.2">
      <c r="A204" s="232"/>
      <c r="B204" s="232"/>
      <c r="C204" s="232"/>
      <c r="D204" s="232"/>
      <c r="E204" s="232"/>
      <c r="F204" s="232"/>
      <c r="G204" s="232"/>
      <c r="H204" s="144"/>
      <c r="I204" s="144"/>
      <c r="J204" s="144"/>
      <c r="K204" s="144"/>
      <c r="L204" s="144"/>
      <c r="M204" s="144"/>
      <c r="N204" s="144"/>
      <c r="O204" s="144"/>
      <c r="P204" s="144"/>
      <c r="Q204" s="144"/>
      <c r="R204" s="144"/>
      <c r="S204" s="144"/>
      <c r="T204" s="144"/>
      <c r="U204" s="144"/>
      <c r="V204" s="144"/>
      <c r="W204" s="144"/>
      <c r="X204" s="144"/>
    </row>
    <row r="205" spans="1:60" x14ac:dyDescent="0.2">
      <c r="A205" s="232"/>
      <c r="B205" s="232"/>
      <c r="C205" s="232"/>
      <c r="D205" s="232"/>
      <c r="E205" s="232"/>
      <c r="F205" s="232"/>
      <c r="G205" s="232"/>
      <c r="H205" s="144"/>
      <c r="I205" s="144"/>
      <c r="J205" s="144"/>
      <c r="K205" s="144"/>
      <c r="L205" s="144"/>
      <c r="M205" s="144"/>
      <c r="N205" s="144"/>
      <c r="O205" s="144"/>
      <c r="P205" s="144"/>
      <c r="Q205" s="144"/>
      <c r="R205" s="144"/>
      <c r="S205" s="144"/>
      <c r="T205" s="144"/>
      <c r="U205" s="144"/>
      <c r="V205" s="144"/>
      <c r="W205" s="144"/>
      <c r="X205" s="144"/>
    </row>
    <row r="206" spans="1:60" x14ac:dyDescent="0.2">
      <c r="A206" s="144"/>
      <c r="B206" s="157"/>
      <c r="C206" s="196"/>
      <c r="D206" s="158"/>
      <c r="E206" s="144"/>
      <c r="F206" s="144"/>
      <c r="G206" s="144"/>
      <c r="H206" s="144"/>
      <c r="I206" s="144"/>
      <c r="J206" s="144"/>
      <c r="K206" s="144"/>
      <c r="L206" s="144"/>
      <c r="M206" s="144"/>
      <c r="N206" s="144"/>
      <c r="O206" s="144"/>
      <c r="P206" s="144"/>
      <c r="Q206" s="144"/>
      <c r="R206" s="144"/>
      <c r="S206" s="144"/>
      <c r="T206" s="144"/>
      <c r="U206" s="144"/>
      <c r="V206" s="144"/>
      <c r="W206" s="144"/>
      <c r="X206" s="144"/>
    </row>
    <row r="207" spans="1:60" x14ac:dyDescent="0.2">
      <c r="C207" s="203"/>
      <c r="D207" s="97"/>
      <c r="AG207" t="s">
        <v>297</v>
      </c>
    </row>
  </sheetData>
  <mergeCells count="10">
    <mergeCell ref="C43:G43"/>
    <mergeCell ref="C189:G189"/>
    <mergeCell ref="C193:G193"/>
    <mergeCell ref="A200:C200"/>
    <mergeCell ref="A201:G205"/>
    <mergeCell ref="A1:G1"/>
    <mergeCell ref="C2:G2"/>
    <mergeCell ref="C3:G3"/>
    <mergeCell ref="C4:G4"/>
    <mergeCell ref="C10:G10"/>
  </mergeCells>
  <pageMargins left="0.59027777777777801" right="0.196527777777778" top="0.78749999999999998" bottom="0.78749999999999998" header="0.51180555555555496" footer="0.3"/>
  <pageSetup paperSize="9" scale="88" firstPageNumber="0" orientation="portrait" horizontalDpi="300" verticalDpi="300" r:id="rId1"/>
  <headerFooter>
    <oddFooter>&amp;LZpracováno programem BUILDpower S,  © RTS, a.s.&amp;RStránka &amp;P z &amp;N</oddFooter>
  </headerFooter>
  <colBreaks count="1" manualBreakCount="1">
    <brk id="20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H337"/>
  <sheetViews>
    <sheetView view="pageBreakPreview"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48" customWidth="1"/>
    <col min="3" max="3" width="38.28515625" style="14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11.5703125" hidden="1"/>
    <col min="19" max="20" width="8.7109375" customWidth="1"/>
    <col min="21" max="24" width="11.5703125" hidden="1"/>
    <col min="25" max="28" width="8.7109375" customWidth="1"/>
    <col min="29" max="29" width="11.5703125" hidden="1"/>
    <col min="30" max="30" width="8.7109375" customWidth="1"/>
    <col min="31" max="41" width="11.5703125" hidden="1"/>
    <col min="42" max="52" width="8.7109375" customWidth="1"/>
    <col min="53" max="53" width="73.7109375" customWidth="1"/>
    <col min="54" max="1025" width="8.7109375" customWidth="1"/>
  </cols>
  <sheetData>
    <row r="1" spans="1:60" ht="15.75" customHeight="1" x14ac:dyDescent="0.25">
      <c r="A1" s="227" t="s">
        <v>122</v>
      </c>
      <c r="B1" s="227"/>
      <c r="C1" s="227"/>
      <c r="D1" s="227"/>
      <c r="E1" s="227"/>
      <c r="F1" s="227"/>
      <c r="G1" s="227"/>
      <c r="AG1" t="s">
        <v>126</v>
      </c>
    </row>
    <row r="2" spans="1:60" ht="24.95" customHeight="1" x14ac:dyDescent="0.2">
      <c r="A2" s="149" t="s">
        <v>123</v>
      </c>
      <c r="B2" s="147" t="s">
        <v>5</v>
      </c>
      <c r="C2" s="228" t="s">
        <v>6</v>
      </c>
      <c r="D2" s="228"/>
      <c r="E2" s="228"/>
      <c r="F2" s="228"/>
      <c r="G2" s="228"/>
      <c r="AG2" t="s">
        <v>127</v>
      </c>
    </row>
    <row r="3" spans="1:60" ht="24.95" customHeight="1" x14ac:dyDescent="0.2">
      <c r="A3" s="149" t="s">
        <v>124</v>
      </c>
      <c r="B3" s="147" t="s">
        <v>55</v>
      </c>
      <c r="C3" s="228" t="s">
        <v>56</v>
      </c>
      <c r="D3" s="228"/>
      <c r="E3" s="228"/>
      <c r="F3" s="228"/>
      <c r="G3" s="228"/>
      <c r="AC3" s="148" t="s">
        <v>127</v>
      </c>
      <c r="AG3" t="s">
        <v>128</v>
      </c>
    </row>
    <row r="4" spans="1:60" ht="24.95" customHeight="1" x14ac:dyDescent="0.2">
      <c r="A4" s="150" t="s">
        <v>125</v>
      </c>
      <c r="B4" s="151" t="s">
        <v>59</v>
      </c>
      <c r="C4" s="229" t="s">
        <v>60</v>
      </c>
      <c r="D4" s="229"/>
      <c r="E4" s="229"/>
      <c r="F4" s="229"/>
      <c r="G4" s="229"/>
      <c r="AG4" t="s">
        <v>129</v>
      </c>
    </row>
    <row r="5" spans="1:60" x14ac:dyDescent="0.2">
      <c r="D5" s="97"/>
    </row>
    <row r="6" spans="1:60" ht="38.25" x14ac:dyDescent="0.2">
      <c r="A6" s="152" t="s">
        <v>130</v>
      </c>
      <c r="B6" s="153" t="s">
        <v>131</v>
      </c>
      <c r="C6" s="153" t="s">
        <v>132</v>
      </c>
      <c r="D6" s="154" t="s">
        <v>133</v>
      </c>
      <c r="E6" s="152" t="s">
        <v>134</v>
      </c>
      <c r="F6" s="155" t="s">
        <v>135</v>
      </c>
      <c r="G6" s="152" t="s">
        <v>26</v>
      </c>
      <c r="H6" s="156" t="s">
        <v>136</v>
      </c>
      <c r="I6" s="156" t="s">
        <v>137</v>
      </c>
      <c r="J6" s="156" t="s">
        <v>138</v>
      </c>
      <c r="K6" s="156" t="s">
        <v>139</v>
      </c>
      <c r="L6" s="156" t="s">
        <v>140</v>
      </c>
      <c r="M6" s="156" t="s">
        <v>141</v>
      </c>
      <c r="N6" s="156" t="s">
        <v>142</v>
      </c>
      <c r="O6" s="156" t="s">
        <v>143</v>
      </c>
      <c r="P6" s="156" t="s">
        <v>144</v>
      </c>
      <c r="Q6" s="156" t="s">
        <v>145</v>
      </c>
      <c r="R6" s="156" t="s">
        <v>146</v>
      </c>
      <c r="S6" s="156" t="s">
        <v>147</v>
      </c>
      <c r="T6" s="156" t="s">
        <v>148</v>
      </c>
      <c r="U6" s="156" t="s">
        <v>149</v>
      </c>
      <c r="V6" s="156" t="s">
        <v>150</v>
      </c>
      <c r="W6" s="156" t="s">
        <v>151</v>
      </c>
      <c r="X6" s="156" t="s">
        <v>152</v>
      </c>
    </row>
    <row r="7" spans="1:60" hidden="1" x14ac:dyDescent="0.2">
      <c r="A7" s="144"/>
      <c r="B7" s="157"/>
      <c r="C7" s="157"/>
      <c r="D7" s="158"/>
      <c r="E7" s="159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</row>
    <row r="8" spans="1:60" x14ac:dyDescent="0.2">
      <c r="A8" s="161" t="s">
        <v>153</v>
      </c>
      <c r="B8" s="162" t="s">
        <v>76</v>
      </c>
      <c r="C8" s="163" t="s">
        <v>77</v>
      </c>
      <c r="D8" s="164"/>
      <c r="E8" s="165"/>
      <c r="F8" s="166"/>
      <c r="G8" s="166">
        <f>SUMIF(AG9:AG16,"&lt;&gt;NOR",G9:G16)</f>
        <v>0</v>
      </c>
      <c r="H8" s="166"/>
      <c r="I8" s="166">
        <f>SUM(I9:I16)</f>
        <v>0</v>
      </c>
      <c r="J8" s="166"/>
      <c r="K8" s="166">
        <f>SUM(K9:K16)</f>
        <v>0</v>
      </c>
      <c r="L8" s="166"/>
      <c r="M8" s="166">
        <f>SUM(M9:M16)</f>
        <v>0</v>
      </c>
      <c r="N8" s="166"/>
      <c r="O8" s="166">
        <f>SUM(O9:O16)</f>
        <v>0.16</v>
      </c>
      <c r="P8" s="166"/>
      <c r="Q8" s="166">
        <f>SUM(Q9:Q16)</f>
        <v>0</v>
      </c>
      <c r="R8" s="166"/>
      <c r="S8" s="166"/>
      <c r="T8" s="167"/>
      <c r="U8" s="168"/>
      <c r="V8" s="168">
        <f>SUM(V9:V16)</f>
        <v>9.36</v>
      </c>
      <c r="W8" s="168"/>
      <c r="X8" s="168"/>
      <c r="AG8" t="s">
        <v>154</v>
      </c>
    </row>
    <row r="9" spans="1:60" ht="22.5" outlineLevel="1" x14ac:dyDescent="0.2">
      <c r="A9" s="169">
        <v>1</v>
      </c>
      <c r="B9" s="170" t="s">
        <v>298</v>
      </c>
      <c r="C9" s="171" t="s">
        <v>299</v>
      </c>
      <c r="D9" s="172" t="s">
        <v>157</v>
      </c>
      <c r="E9" s="173">
        <v>11.7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1.389E-2</v>
      </c>
      <c r="O9" s="175">
        <f>ROUND(E9*N9,2)</f>
        <v>0.16</v>
      </c>
      <c r="P9" s="175">
        <v>0</v>
      </c>
      <c r="Q9" s="175">
        <f>ROUND(E9*P9,2)</f>
        <v>0</v>
      </c>
      <c r="R9" s="175"/>
      <c r="S9" s="175" t="s">
        <v>158</v>
      </c>
      <c r="T9" s="176" t="s">
        <v>158</v>
      </c>
      <c r="U9" s="177">
        <v>0.8</v>
      </c>
      <c r="V9" s="177">
        <f>ROUND(E9*U9,2)</f>
        <v>9.36</v>
      </c>
      <c r="W9" s="177"/>
      <c r="X9" s="177" t="s">
        <v>159</v>
      </c>
      <c r="Y9" s="178"/>
      <c r="Z9" s="178"/>
      <c r="AA9" s="178"/>
      <c r="AB9" s="178"/>
      <c r="AC9" s="178"/>
      <c r="AD9" s="178"/>
      <c r="AE9" s="178"/>
      <c r="AF9" s="178"/>
      <c r="AG9" s="178" t="s">
        <v>174</v>
      </c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</row>
    <row r="10" spans="1:60" ht="12.75" customHeight="1" outlineLevel="1" x14ac:dyDescent="0.2">
      <c r="A10" s="179"/>
      <c r="B10" s="180"/>
      <c r="C10" s="230" t="s">
        <v>300</v>
      </c>
      <c r="D10" s="230"/>
      <c r="E10" s="230"/>
      <c r="F10" s="230"/>
      <c r="G10" s="230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8"/>
      <c r="Z10" s="178"/>
      <c r="AA10" s="178"/>
      <c r="AB10" s="178"/>
      <c r="AC10" s="178"/>
      <c r="AD10" s="178"/>
      <c r="AE10" s="178"/>
      <c r="AF10" s="178"/>
      <c r="AG10" s="178" t="s">
        <v>162</v>
      </c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</row>
    <row r="11" spans="1:60" ht="12.75" customHeight="1" outlineLevel="1" x14ac:dyDescent="0.2">
      <c r="A11" s="179"/>
      <c r="B11" s="180"/>
      <c r="C11" s="233" t="s">
        <v>301</v>
      </c>
      <c r="D11" s="233"/>
      <c r="E11" s="233"/>
      <c r="F11" s="233"/>
      <c r="G11" s="233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8"/>
      <c r="Z11" s="178"/>
      <c r="AA11" s="178"/>
      <c r="AB11" s="178"/>
      <c r="AC11" s="178"/>
      <c r="AD11" s="178"/>
      <c r="AE11" s="178"/>
      <c r="AF11" s="178"/>
      <c r="AG11" s="178" t="s">
        <v>162</v>
      </c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</row>
    <row r="12" spans="1:60" ht="12.75" customHeight="1" outlineLevel="1" x14ac:dyDescent="0.2">
      <c r="A12" s="179"/>
      <c r="B12" s="180"/>
      <c r="C12" s="233" t="s">
        <v>302</v>
      </c>
      <c r="D12" s="233"/>
      <c r="E12" s="233"/>
      <c r="F12" s="233"/>
      <c r="G12" s="233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8"/>
      <c r="Z12" s="178"/>
      <c r="AA12" s="178"/>
      <c r="AB12" s="178"/>
      <c r="AC12" s="178"/>
      <c r="AD12" s="178"/>
      <c r="AE12" s="178"/>
      <c r="AF12" s="178"/>
      <c r="AG12" s="178" t="s">
        <v>162</v>
      </c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</row>
    <row r="13" spans="1:60" ht="22.5" customHeight="1" outlineLevel="1" x14ac:dyDescent="0.2">
      <c r="A13" s="179"/>
      <c r="B13" s="180"/>
      <c r="C13" s="233" t="s">
        <v>303</v>
      </c>
      <c r="D13" s="233"/>
      <c r="E13" s="233"/>
      <c r="F13" s="233"/>
      <c r="G13" s="233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8"/>
      <c r="Z13" s="178"/>
      <c r="AA13" s="178"/>
      <c r="AB13" s="178"/>
      <c r="AC13" s="178"/>
      <c r="AD13" s="178"/>
      <c r="AE13" s="178"/>
      <c r="AF13" s="178"/>
      <c r="AG13" s="178" t="s">
        <v>162</v>
      </c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81" t="str">
        <f>C13</f>
        <v>- standardního tmelení Q2, to je: základní tmelení Q1+ dodatečné tmelení (tmelení najemno) a případné přebroušení.</v>
      </c>
      <c r="BB13" s="178"/>
      <c r="BC13" s="178"/>
      <c r="BD13" s="178"/>
      <c r="BE13" s="178"/>
      <c r="BF13" s="178"/>
      <c r="BG13" s="178"/>
      <c r="BH13" s="178"/>
    </row>
    <row r="14" spans="1:60" outlineLevel="1" x14ac:dyDescent="0.2">
      <c r="A14" s="179"/>
      <c r="B14" s="180"/>
      <c r="C14" s="182" t="s">
        <v>163</v>
      </c>
      <c r="D14" s="183"/>
      <c r="E14" s="184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8"/>
      <c r="Z14" s="178"/>
      <c r="AA14" s="178"/>
      <c r="AB14" s="178"/>
      <c r="AC14" s="178"/>
      <c r="AD14" s="178"/>
      <c r="AE14" s="178"/>
      <c r="AF14" s="178"/>
      <c r="AG14" s="178" t="s">
        <v>164</v>
      </c>
      <c r="AH14" s="178">
        <v>0</v>
      </c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</row>
    <row r="15" spans="1:60" outlineLevel="1" x14ac:dyDescent="0.2">
      <c r="A15" s="179"/>
      <c r="B15" s="180"/>
      <c r="C15" s="182" t="s">
        <v>304</v>
      </c>
      <c r="D15" s="183"/>
      <c r="E15" s="184">
        <v>11.7</v>
      </c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8"/>
      <c r="Z15" s="178"/>
      <c r="AA15" s="178"/>
      <c r="AB15" s="178"/>
      <c r="AC15" s="178"/>
      <c r="AD15" s="178"/>
      <c r="AE15" s="178"/>
      <c r="AF15" s="178"/>
      <c r="AG15" s="178" t="s">
        <v>164</v>
      </c>
      <c r="AH15" s="178">
        <v>0</v>
      </c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</row>
    <row r="16" spans="1:60" outlineLevel="1" x14ac:dyDescent="0.2">
      <c r="A16" s="179"/>
      <c r="B16" s="180"/>
      <c r="C16" s="185" t="s">
        <v>170</v>
      </c>
      <c r="D16" s="186"/>
      <c r="E16" s="187">
        <v>11.7</v>
      </c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8"/>
      <c r="Z16" s="178"/>
      <c r="AA16" s="178"/>
      <c r="AB16" s="178"/>
      <c r="AC16" s="178"/>
      <c r="AD16" s="178"/>
      <c r="AE16" s="178"/>
      <c r="AF16" s="178"/>
      <c r="AG16" s="178" t="s">
        <v>164</v>
      </c>
      <c r="AH16" s="178">
        <v>1</v>
      </c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</row>
    <row r="17" spans="1:60" x14ac:dyDescent="0.2">
      <c r="A17" s="161" t="s">
        <v>153</v>
      </c>
      <c r="B17" s="162" t="s">
        <v>78</v>
      </c>
      <c r="C17" s="163" t="s">
        <v>79</v>
      </c>
      <c r="D17" s="164"/>
      <c r="E17" s="165"/>
      <c r="F17" s="166"/>
      <c r="G17" s="166">
        <f>SUMIF(AG18:AG68,"&lt;&gt;NOR",G18:G68)</f>
        <v>0</v>
      </c>
      <c r="H17" s="166"/>
      <c r="I17" s="166">
        <f>SUM(I18:I68)</f>
        <v>0</v>
      </c>
      <c r="J17" s="166"/>
      <c r="K17" s="166">
        <f>SUM(K18:K68)</f>
        <v>0</v>
      </c>
      <c r="L17" s="166"/>
      <c r="M17" s="166">
        <f>SUM(M18:M68)</f>
        <v>0</v>
      </c>
      <c r="N17" s="166"/>
      <c r="O17" s="166">
        <f>SUM(O18:O68)</f>
        <v>3.56</v>
      </c>
      <c r="P17" s="166"/>
      <c r="Q17" s="166">
        <f>SUM(Q18:Q68)</f>
        <v>0</v>
      </c>
      <c r="R17" s="166"/>
      <c r="S17" s="166"/>
      <c r="T17" s="167"/>
      <c r="U17" s="168"/>
      <c r="V17" s="168">
        <f>SUM(V18:V68)</f>
        <v>149.29000000000002</v>
      </c>
      <c r="W17" s="168"/>
      <c r="X17" s="168"/>
      <c r="AG17" t="s">
        <v>154</v>
      </c>
    </row>
    <row r="18" spans="1:60" outlineLevel="1" x14ac:dyDescent="0.2">
      <c r="A18" s="169">
        <v>2</v>
      </c>
      <c r="B18" s="170" t="s">
        <v>305</v>
      </c>
      <c r="C18" s="171" t="s">
        <v>306</v>
      </c>
      <c r="D18" s="172" t="s">
        <v>157</v>
      </c>
      <c r="E18" s="173">
        <v>217.864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5.4299999999999999E-3</v>
      </c>
      <c r="O18" s="175">
        <f>ROUND(E18*N18,2)</f>
        <v>1.18</v>
      </c>
      <c r="P18" s="175">
        <v>0</v>
      </c>
      <c r="Q18" s="175">
        <f>ROUND(E18*P18,2)</f>
        <v>0</v>
      </c>
      <c r="R18" s="175"/>
      <c r="S18" s="175" t="s">
        <v>158</v>
      </c>
      <c r="T18" s="176" t="s">
        <v>158</v>
      </c>
      <c r="U18" s="177">
        <v>0.16941999999999999</v>
      </c>
      <c r="V18" s="177">
        <f>ROUND(E18*U18,2)</f>
        <v>36.909999999999997</v>
      </c>
      <c r="W18" s="177"/>
      <c r="X18" s="177" t="s">
        <v>159</v>
      </c>
      <c r="Y18" s="178"/>
      <c r="Z18" s="178"/>
      <c r="AA18" s="178"/>
      <c r="AB18" s="178"/>
      <c r="AC18" s="178"/>
      <c r="AD18" s="178"/>
      <c r="AE18" s="178"/>
      <c r="AF18" s="178"/>
      <c r="AG18" s="178" t="s">
        <v>174</v>
      </c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8"/>
      <c r="BH18" s="178"/>
    </row>
    <row r="19" spans="1:60" outlineLevel="1" x14ac:dyDescent="0.2">
      <c r="A19" s="179"/>
      <c r="B19" s="180"/>
      <c r="C19" s="182" t="s">
        <v>163</v>
      </c>
      <c r="D19" s="183"/>
      <c r="E19" s="184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8"/>
      <c r="Z19" s="178"/>
      <c r="AA19" s="178"/>
      <c r="AB19" s="178"/>
      <c r="AC19" s="178"/>
      <c r="AD19" s="178"/>
      <c r="AE19" s="178"/>
      <c r="AF19" s="178"/>
      <c r="AG19" s="178" t="s">
        <v>164</v>
      </c>
      <c r="AH19" s="178">
        <v>0</v>
      </c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</row>
    <row r="20" spans="1:60" outlineLevel="1" x14ac:dyDescent="0.2">
      <c r="A20" s="179"/>
      <c r="B20" s="180"/>
      <c r="C20" s="182" t="s">
        <v>192</v>
      </c>
      <c r="D20" s="183"/>
      <c r="E20" s="184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8"/>
      <c r="Z20" s="178"/>
      <c r="AA20" s="178"/>
      <c r="AB20" s="178"/>
      <c r="AC20" s="178"/>
      <c r="AD20" s="178"/>
      <c r="AE20" s="178"/>
      <c r="AF20" s="178"/>
      <c r="AG20" s="178" t="s">
        <v>164</v>
      </c>
      <c r="AH20" s="178">
        <v>0</v>
      </c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</row>
    <row r="21" spans="1:60" outlineLevel="1" x14ac:dyDescent="0.2">
      <c r="A21" s="179"/>
      <c r="B21" s="180"/>
      <c r="C21" s="182" t="s">
        <v>193</v>
      </c>
      <c r="D21" s="183"/>
      <c r="E21" s="184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8"/>
      <c r="Z21" s="178"/>
      <c r="AA21" s="178"/>
      <c r="AB21" s="178"/>
      <c r="AC21" s="178"/>
      <c r="AD21" s="178"/>
      <c r="AE21" s="178"/>
      <c r="AF21" s="178"/>
      <c r="AG21" s="178" t="s">
        <v>164</v>
      </c>
      <c r="AH21" s="178">
        <v>0</v>
      </c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</row>
    <row r="22" spans="1:60" ht="22.5" outlineLevel="1" x14ac:dyDescent="0.2">
      <c r="A22" s="179"/>
      <c r="B22" s="180"/>
      <c r="C22" s="182" t="s">
        <v>194</v>
      </c>
      <c r="D22" s="183"/>
      <c r="E22" s="184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8"/>
      <c r="Z22" s="178"/>
      <c r="AA22" s="178"/>
      <c r="AB22" s="178"/>
      <c r="AC22" s="178"/>
      <c r="AD22" s="178"/>
      <c r="AE22" s="178"/>
      <c r="AF22" s="178"/>
      <c r="AG22" s="178" t="s">
        <v>164</v>
      </c>
      <c r="AH22" s="178">
        <v>0</v>
      </c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</row>
    <row r="23" spans="1:60" outlineLevel="1" x14ac:dyDescent="0.2">
      <c r="A23" s="179"/>
      <c r="B23" s="180"/>
      <c r="C23" s="182" t="s">
        <v>195</v>
      </c>
      <c r="D23" s="183"/>
      <c r="E23" s="184">
        <v>138.684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8"/>
      <c r="Z23" s="178"/>
      <c r="AA23" s="178"/>
      <c r="AB23" s="178"/>
      <c r="AC23" s="178"/>
      <c r="AD23" s="178"/>
      <c r="AE23" s="178"/>
      <c r="AF23" s="178"/>
      <c r="AG23" s="178" t="s">
        <v>164</v>
      </c>
      <c r="AH23" s="178">
        <v>0</v>
      </c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</row>
    <row r="24" spans="1:60" outlineLevel="1" x14ac:dyDescent="0.2">
      <c r="A24" s="179"/>
      <c r="B24" s="180"/>
      <c r="C24" s="182" t="s">
        <v>196</v>
      </c>
      <c r="D24" s="183"/>
      <c r="E24" s="184">
        <v>92.742000000000004</v>
      </c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8"/>
      <c r="Z24" s="178"/>
      <c r="AA24" s="178"/>
      <c r="AB24" s="178"/>
      <c r="AC24" s="178"/>
      <c r="AD24" s="178"/>
      <c r="AE24" s="178"/>
      <c r="AF24" s="178"/>
      <c r="AG24" s="178" t="s">
        <v>164</v>
      </c>
      <c r="AH24" s="178">
        <v>0</v>
      </c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</row>
    <row r="25" spans="1:60" outlineLevel="1" x14ac:dyDescent="0.2">
      <c r="A25" s="179"/>
      <c r="B25" s="180"/>
      <c r="C25" s="185" t="s">
        <v>170</v>
      </c>
      <c r="D25" s="186"/>
      <c r="E25" s="187">
        <v>231.42599999999999</v>
      </c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8"/>
      <c r="Z25" s="178"/>
      <c r="AA25" s="178"/>
      <c r="AB25" s="178"/>
      <c r="AC25" s="178"/>
      <c r="AD25" s="178"/>
      <c r="AE25" s="178"/>
      <c r="AF25" s="178"/>
      <c r="AG25" s="178" t="s">
        <v>164</v>
      </c>
      <c r="AH25" s="178">
        <v>1</v>
      </c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8"/>
      <c r="BD25" s="178"/>
      <c r="BE25" s="178"/>
      <c r="BF25" s="178"/>
      <c r="BG25" s="178"/>
      <c r="BH25" s="178"/>
    </row>
    <row r="26" spans="1:60" outlineLevel="1" x14ac:dyDescent="0.2">
      <c r="A26" s="179"/>
      <c r="B26" s="180"/>
      <c r="C26" s="182" t="s">
        <v>197</v>
      </c>
      <c r="D26" s="183"/>
      <c r="E26" s="184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8"/>
      <c r="Z26" s="178"/>
      <c r="AA26" s="178"/>
      <c r="AB26" s="178"/>
      <c r="AC26" s="178"/>
      <c r="AD26" s="178"/>
      <c r="AE26" s="178"/>
      <c r="AF26" s="178"/>
      <c r="AG26" s="178" t="s">
        <v>164</v>
      </c>
      <c r="AH26" s="178">
        <v>0</v>
      </c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78"/>
      <c r="BG26" s="178"/>
      <c r="BH26" s="178"/>
    </row>
    <row r="27" spans="1:60" outlineLevel="1" x14ac:dyDescent="0.2">
      <c r="A27" s="179"/>
      <c r="B27" s="180"/>
      <c r="C27" s="182" t="s">
        <v>198</v>
      </c>
      <c r="D27" s="183"/>
      <c r="E27" s="184">
        <v>-20.575800000000001</v>
      </c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8"/>
      <c r="Z27" s="178"/>
      <c r="AA27" s="178"/>
      <c r="AB27" s="178"/>
      <c r="AC27" s="178"/>
      <c r="AD27" s="178"/>
      <c r="AE27" s="178"/>
      <c r="AF27" s="178"/>
      <c r="AG27" s="178" t="s">
        <v>164</v>
      </c>
      <c r="AH27" s="178">
        <v>0</v>
      </c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178"/>
      <c r="BA27" s="178"/>
      <c r="BB27" s="178"/>
      <c r="BC27" s="178"/>
      <c r="BD27" s="178"/>
      <c r="BE27" s="178"/>
      <c r="BF27" s="178"/>
      <c r="BG27" s="178"/>
      <c r="BH27" s="178"/>
    </row>
    <row r="28" spans="1:60" outlineLevel="1" x14ac:dyDescent="0.2">
      <c r="A28" s="179"/>
      <c r="B28" s="180"/>
      <c r="C28" s="182" t="s">
        <v>199</v>
      </c>
      <c r="D28" s="183"/>
      <c r="E28" s="184">
        <v>-8.7932000000000006</v>
      </c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8"/>
      <c r="Z28" s="178"/>
      <c r="AA28" s="178"/>
      <c r="AB28" s="178"/>
      <c r="AC28" s="178"/>
      <c r="AD28" s="178"/>
      <c r="AE28" s="178"/>
      <c r="AF28" s="178"/>
      <c r="AG28" s="178" t="s">
        <v>164</v>
      </c>
      <c r="AH28" s="178">
        <v>0</v>
      </c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8"/>
      <c r="BD28" s="178"/>
      <c r="BE28" s="178"/>
      <c r="BF28" s="178"/>
      <c r="BG28" s="178"/>
      <c r="BH28" s="178"/>
    </row>
    <row r="29" spans="1:60" outlineLevel="1" x14ac:dyDescent="0.2">
      <c r="A29" s="179"/>
      <c r="B29" s="180"/>
      <c r="C29" s="182" t="s">
        <v>200</v>
      </c>
      <c r="D29" s="183"/>
      <c r="E29" s="184">
        <v>-4.1609999999999996</v>
      </c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8"/>
      <c r="Z29" s="178"/>
      <c r="AA29" s="178"/>
      <c r="AB29" s="178"/>
      <c r="AC29" s="178"/>
      <c r="AD29" s="178"/>
      <c r="AE29" s="178"/>
      <c r="AF29" s="178"/>
      <c r="AG29" s="178" t="s">
        <v>164</v>
      </c>
      <c r="AH29" s="178">
        <v>0</v>
      </c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</row>
    <row r="30" spans="1:60" outlineLevel="1" x14ac:dyDescent="0.2">
      <c r="A30" s="179"/>
      <c r="B30" s="180"/>
      <c r="C30" s="185" t="s">
        <v>170</v>
      </c>
      <c r="D30" s="186"/>
      <c r="E30" s="187">
        <v>-33.53</v>
      </c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8"/>
      <c r="Z30" s="178"/>
      <c r="AA30" s="178"/>
      <c r="AB30" s="178"/>
      <c r="AC30" s="178"/>
      <c r="AD30" s="178"/>
      <c r="AE30" s="178"/>
      <c r="AF30" s="178"/>
      <c r="AG30" s="178" t="s">
        <v>164</v>
      </c>
      <c r="AH30" s="178">
        <v>1</v>
      </c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</row>
    <row r="31" spans="1:60" outlineLevel="1" x14ac:dyDescent="0.2">
      <c r="A31" s="179"/>
      <c r="B31" s="180"/>
      <c r="C31" s="182" t="s">
        <v>201</v>
      </c>
      <c r="D31" s="183"/>
      <c r="E31" s="184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8"/>
      <c r="Z31" s="178"/>
      <c r="AA31" s="178"/>
      <c r="AB31" s="178"/>
      <c r="AC31" s="178"/>
      <c r="AD31" s="178"/>
      <c r="AE31" s="178"/>
      <c r="AF31" s="178"/>
      <c r="AG31" s="178" t="s">
        <v>164</v>
      </c>
      <c r="AH31" s="178">
        <v>0</v>
      </c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78"/>
      <c r="BG31" s="178"/>
      <c r="BH31" s="178"/>
    </row>
    <row r="32" spans="1:60" ht="22.5" outlineLevel="1" x14ac:dyDescent="0.2">
      <c r="A32" s="179"/>
      <c r="B32" s="180"/>
      <c r="C32" s="182" t="s">
        <v>202</v>
      </c>
      <c r="D32" s="183"/>
      <c r="E32" s="184">
        <v>13.5168</v>
      </c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8"/>
      <c r="Z32" s="178"/>
      <c r="AA32" s="178"/>
      <c r="AB32" s="178"/>
      <c r="AC32" s="178"/>
      <c r="AD32" s="178"/>
      <c r="AE32" s="178"/>
      <c r="AF32" s="178"/>
      <c r="AG32" s="178" t="s">
        <v>164</v>
      </c>
      <c r="AH32" s="178">
        <v>0</v>
      </c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</row>
    <row r="33" spans="1:60" outlineLevel="1" x14ac:dyDescent="0.2">
      <c r="A33" s="179"/>
      <c r="B33" s="180"/>
      <c r="C33" s="182" t="s">
        <v>203</v>
      </c>
      <c r="D33" s="183"/>
      <c r="E33" s="184">
        <v>6.4512</v>
      </c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8"/>
      <c r="Z33" s="178"/>
      <c r="AA33" s="178"/>
      <c r="AB33" s="178"/>
      <c r="AC33" s="178"/>
      <c r="AD33" s="178"/>
      <c r="AE33" s="178"/>
      <c r="AF33" s="178"/>
      <c r="AG33" s="178" t="s">
        <v>164</v>
      </c>
      <c r="AH33" s="178">
        <v>0</v>
      </c>
      <c r="AI33" s="178"/>
      <c r="AJ33" s="178"/>
      <c r="AK33" s="178"/>
      <c r="AL33" s="178"/>
      <c r="AM33" s="178"/>
      <c r="AN33" s="178"/>
      <c r="AO33" s="178"/>
      <c r="AP33" s="178"/>
      <c r="AQ33" s="178"/>
      <c r="AR33" s="178"/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</row>
    <row r="34" spans="1:60" outlineLevel="1" x14ac:dyDescent="0.2">
      <c r="A34" s="179"/>
      <c r="B34" s="180"/>
      <c r="C34" s="185" t="s">
        <v>170</v>
      </c>
      <c r="D34" s="186"/>
      <c r="E34" s="187">
        <v>19.968</v>
      </c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8"/>
      <c r="Z34" s="178"/>
      <c r="AA34" s="178"/>
      <c r="AB34" s="178"/>
      <c r="AC34" s="178"/>
      <c r="AD34" s="178"/>
      <c r="AE34" s="178"/>
      <c r="AF34" s="178"/>
      <c r="AG34" s="178" t="s">
        <v>164</v>
      </c>
      <c r="AH34" s="178">
        <v>1</v>
      </c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</row>
    <row r="35" spans="1:60" outlineLevel="1" x14ac:dyDescent="0.2">
      <c r="A35" s="169">
        <v>3</v>
      </c>
      <c r="B35" s="170" t="s">
        <v>307</v>
      </c>
      <c r="C35" s="171" t="s">
        <v>308</v>
      </c>
      <c r="D35" s="172" t="s">
        <v>157</v>
      </c>
      <c r="E35" s="173">
        <v>217.864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4.8999999999999998E-3</v>
      </c>
      <c r="O35" s="175">
        <f>ROUND(E35*N35,2)</f>
        <v>1.07</v>
      </c>
      <c r="P35" s="175">
        <v>0</v>
      </c>
      <c r="Q35" s="175">
        <f>ROUND(E35*P35,2)</f>
        <v>0</v>
      </c>
      <c r="R35" s="175"/>
      <c r="S35" s="175" t="s">
        <v>158</v>
      </c>
      <c r="T35" s="176" t="s">
        <v>158</v>
      </c>
      <c r="U35" s="177">
        <v>0.25</v>
      </c>
      <c r="V35" s="177">
        <f>ROUND(E35*U35,2)</f>
        <v>54.47</v>
      </c>
      <c r="W35" s="177"/>
      <c r="X35" s="177" t="s">
        <v>159</v>
      </c>
      <c r="Y35" s="178"/>
      <c r="Z35" s="178"/>
      <c r="AA35" s="178"/>
      <c r="AB35" s="178"/>
      <c r="AC35" s="178"/>
      <c r="AD35" s="178"/>
      <c r="AE35" s="178"/>
      <c r="AF35" s="178"/>
      <c r="AG35" s="178" t="s">
        <v>174</v>
      </c>
      <c r="AH35" s="178"/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</row>
    <row r="36" spans="1:60" outlineLevel="1" x14ac:dyDescent="0.2">
      <c r="A36" s="179"/>
      <c r="B36" s="180"/>
      <c r="C36" s="182" t="s">
        <v>163</v>
      </c>
      <c r="D36" s="183"/>
      <c r="E36" s="184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8"/>
      <c r="Z36" s="178"/>
      <c r="AA36" s="178"/>
      <c r="AB36" s="178"/>
      <c r="AC36" s="178"/>
      <c r="AD36" s="178"/>
      <c r="AE36" s="178"/>
      <c r="AF36" s="178"/>
      <c r="AG36" s="178" t="s">
        <v>164</v>
      </c>
      <c r="AH36" s="178">
        <v>0</v>
      </c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</row>
    <row r="37" spans="1:60" outlineLevel="1" x14ac:dyDescent="0.2">
      <c r="A37" s="179"/>
      <c r="B37" s="180"/>
      <c r="C37" s="182" t="s">
        <v>192</v>
      </c>
      <c r="D37" s="183"/>
      <c r="E37" s="184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8"/>
      <c r="Z37" s="178"/>
      <c r="AA37" s="178"/>
      <c r="AB37" s="178"/>
      <c r="AC37" s="178"/>
      <c r="AD37" s="178"/>
      <c r="AE37" s="178"/>
      <c r="AF37" s="178"/>
      <c r="AG37" s="178" t="s">
        <v>164</v>
      </c>
      <c r="AH37" s="178">
        <v>0</v>
      </c>
      <c r="AI37" s="178"/>
      <c r="AJ37" s="178"/>
      <c r="AK37" s="178"/>
      <c r="AL37" s="178"/>
      <c r="AM37" s="178"/>
      <c r="AN37" s="178"/>
      <c r="AO37" s="178"/>
      <c r="AP37" s="178"/>
      <c r="AQ37" s="178"/>
      <c r="AR37" s="178"/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</row>
    <row r="38" spans="1:60" outlineLevel="1" x14ac:dyDescent="0.2">
      <c r="A38" s="179"/>
      <c r="B38" s="180"/>
      <c r="C38" s="182" t="s">
        <v>193</v>
      </c>
      <c r="D38" s="183"/>
      <c r="E38" s="184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8"/>
      <c r="Z38" s="178"/>
      <c r="AA38" s="178"/>
      <c r="AB38" s="178"/>
      <c r="AC38" s="178"/>
      <c r="AD38" s="178"/>
      <c r="AE38" s="178"/>
      <c r="AF38" s="178"/>
      <c r="AG38" s="178" t="s">
        <v>164</v>
      </c>
      <c r="AH38" s="178">
        <v>0</v>
      </c>
      <c r="AI38" s="178"/>
      <c r="AJ38" s="178"/>
      <c r="AK38" s="178"/>
      <c r="AL38" s="178"/>
      <c r="AM38" s="178"/>
      <c r="AN38" s="178"/>
      <c r="AO38" s="178"/>
      <c r="AP38" s="178"/>
      <c r="AQ38" s="178"/>
      <c r="AR38" s="178"/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78"/>
      <c r="BD38" s="178"/>
      <c r="BE38" s="178"/>
      <c r="BF38" s="178"/>
      <c r="BG38" s="178"/>
      <c r="BH38" s="178"/>
    </row>
    <row r="39" spans="1:60" ht="22.5" outlineLevel="1" x14ac:dyDescent="0.2">
      <c r="A39" s="179"/>
      <c r="B39" s="180"/>
      <c r="C39" s="182" t="s">
        <v>194</v>
      </c>
      <c r="D39" s="183"/>
      <c r="E39" s="184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8"/>
      <c r="Z39" s="178"/>
      <c r="AA39" s="178"/>
      <c r="AB39" s="178"/>
      <c r="AC39" s="178"/>
      <c r="AD39" s="178"/>
      <c r="AE39" s="178"/>
      <c r="AF39" s="178"/>
      <c r="AG39" s="178" t="s">
        <v>164</v>
      </c>
      <c r="AH39" s="178">
        <v>0</v>
      </c>
      <c r="AI39" s="178"/>
      <c r="AJ39" s="178"/>
      <c r="AK39" s="178"/>
      <c r="AL39" s="178"/>
      <c r="AM39" s="178"/>
      <c r="AN39" s="178"/>
      <c r="AO39" s="178"/>
      <c r="AP39" s="178"/>
      <c r="AQ39" s="178"/>
      <c r="AR39" s="178"/>
      <c r="AS39" s="178"/>
      <c r="AT39" s="178"/>
      <c r="AU39" s="178"/>
      <c r="AV39" s="178"/>
      <c r="AW39" s="178"/>
      <c r="AX39" s="178"/>
      <c r="AY39" s="178"/>
      <c r="AZ39" s="178"/>
      <c r="BA39" s="178"/>
      <c r="BB39" s="178"/>
      <c r="BC39" s="178"/>
      <c r="BD39" s="178"/>
      <c r="BE39" s="178"/>
      <c r="BF39" s="178"/>
      <c r="BG39" s="178"/>
      <c r="BH39" s="178"/>
    </row>
    <row r="40" spans="1:60" outlineLevel="1" x14ac:dyDescent="0.2">
      <c r="A40" s="179"/>
      <c r="B40" s="180"/>
      <c r="C40" s="182" t="s">
        <v>195</v>
      </c>
      <c r="D40" s="183"/>
      <c r="E40" s="184">
        <v>138.684</v>
      </c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8"/>
      <c r="Z40" s="178"/>
      <c r="AA40" s="178"/>
      <c r="AB40" s="178"/>
      <c r="AC40" s="178"/>
      <c r="AD40" s="178"/>
      <c r="AE40" s="178"/>
      <c r="AF40" s="178"/>
      <c r="AG40" s="178" t="s">
        <v>164</v>
      </c>
      <c r="AH40" s="178">
        <v>0</v>
      </c>
      <c r="AI40" s="178"/>
      <c r="AJ40" s="178"/>
      <c r="AK40" s="178"/>
      <c r="AL40" s="178"/>
      <c r="AM40" s="178"/>
      <c r="AN40" s="178"/>
      <c r="AO40" s="178"/>
      <c r="AP40" s="178"/>
      <c r="AQ40" s="178"/>
      <c r="AR40" s="178"/>
      <c r="AS40" s="178"/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  <c r="BE40" s="178"/>
      <c r="BF40" s="178"/>
      <c r="BG40" s="178"/>
      <c r="BH40" s="178"/>
    </row>
    <row r="41" spans="1:60" outlineLevel="1" x14ac:dyDescent="0.2">
      <c r="A41" s="179"/>
      <c r="B41" s="180"/>
      <c r="C41" s="182" t="s">
        <v>196</v>
      </c>
      <c r="D41" s="183"/>
      <c r="E41" s="184">
        <v>92.742000000000004</v>
      </c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8"/>
      <c r="Z41" s="178"/>
      <c r="AA41" s="178"/>
      <c r="AB41" s="178"/>
      <c r="AC41" s="178"/>
      <c r="AD41" s="178"/>
      <c r="AE41" s="178"/>
      <c r="AF41" s="178"/>
      <c r="AG41" s="178" t="s">
        <v>164</v>
      </c>
      <c r="AH41" s="178">
        <v>0</v>
      </c>
      <c r="AI41" s="178"/>
      <c r="AJ41" s="178"/>
      <c r="AK41" s="178"/>
      <c r="AL41" s="178"/>
      <c r="AM41" s="178"/>
      <c r="AN41" s="178"/>
      <c r="AO41" s="178"/>
      <c r="AP41" s="178"/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8"/>
    </row>
    <row r="42" spans="1:60" outlineLevel="1" x14ac:dyDescent="0.2">
      <c r="A42" s="179"/>
      <c r="B42" s="180"/>
      <c r="C42" s="185" t="s">
        <v>170</v>
      </c>
      <c r="D42" s="186"/>
      <c r="E42" s="187">
        <v>231.42599999999999</v>
      </c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8"/>
      <c r="Z42" s="178"/>
      <c r="AA42" s="178"/>
      <c r="AB42" s="178"/>
      <c r="AC42" s="178"/>
      <c r="AD42" s="178"/>
      <c r="AE42" s="178"/>
      <c r="AF42" s="178"/>
      <c r="AG42" s="178" t="s">
        <v>164</v>
      </c>
      <c r="AH42" s="178">
        <v>1</v>
      </c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</row>
    <row r="43" spans="1:60" outlineLevel="1" x14ac:dyDescent="0.2">
      <c r="A43" s="179"/>
      <c r="B43" s="180"/>
      <c r="C43" s="182" t="s">
        <v>197</v>
      </c>
      <c r="D43" s="183"/>
      <c r="E43" s="184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8"/>
      <c r="Z43" s="178"/>
      <c r="AA43" s="178"/>
      <c r="AB43" s="178"/>
      <c r="AC43" s="178"/>
      <c r="AD43" s="178"/>
      <c r="AE43" s="178"/>
      <c r="AF43" s="178"/>
      <c r="AG43" s="178" t="s">
        <v>164</v>
      </c>
      <c r="AH43" s="178">
        <v>0</v>
      </c>
      <c r="AI43" s="178"/>
      <c r="AJ43" s="178"/>
      <c r="AK43" s="178"/>
      <c r="AL43" s="178"/>
      <c r="AM43" s="178"/>
      <c r="AN43" s="178"/>
      <c r="AO43" s="178"/>
      <c r="AP43" s="178"/>
      <c r="AQ43" s="178"/>
      <c r="AR43" s="178"/>
      <c r="AS43" s="178"/>
      <c r="AT43" s="178"/>
      <c r="AU43" s="178"/>
      <c r="AV43" s="178"/>
      <c r="AW43" s="178"/>
      <c r="AX43" s="178"/>
      <c r="AY43" s="178"/>
      <c r="AZ43" s="178"/>
      <c r="BA43" s="178"/>
      <c r="BB43" s="178"/>
      <c r="BC43" s="178"/>
      <c r="BD43" s="178"/>
      <c r="BE43" s="178"/>
      <c r="BF43" s="178"/>
      <c r="BG43" s="178"/>
      <c r="BH43" s="178"/>
    </row>
    <row r="44" spans="1:60" outlineLevel="1" x14ac:dyDescent="0.2">
      <c r="A44" s="179"/>
      <c r="B44" s="180"/>
      <c r="C44" s="182" t="s">
        <v>198</v>
      </c>
      <c r="D44" s="183"/>
      <c r="E44" s="184">
        <v>-20.575800000000001</v>
      </c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8"/>
      <c r="Z44" s="178"/>
      <c r="AA44" s="178"/>
      <c r="AB44" s="178"/>
      <c r="AC44" s="178"/>
      <c r="AD44" s="178"/>
      <c r="AE44" s="178"/>
      <c r="AF44" s="178"/>
      <c r="AG44" s="178" t="s">
        <v>164</v>
      </c>
      <c r="AH44" s="178">
        <v>0</v>
      </c>
      <c r="AI44" s="178"/>
      <c r="AJ44" s="178"/>
      <c r="AK44" s="178"/>
      <c r="AL44" s="178"/>
      <c r="AM44" s="178"/>
      <c r="AN44" s="178"/>
      <c r="AO44" s="178"/>
      <c r="AP44" s="178"/>
      <c r="AQ44" s="178"/>
      <c r="AR44" s="178"/>
      <c r="AS44" s="178"/>
      <c r="AT44" s="178"/>
      <c r="AU44" s="178"/>
      <c r="AV44" s="178"/>
      <c r="AW44" s="178"/>
      <c r="AX44" s="178"/>
      <c r="AY44" s="178"/>
      <c r="AZ44" s="178"/>
      <c r="BA44" s="178"/>
      <c r="BB44" s="178"/>
      <c r="BC44" s="178"/>
      <c r="BD44" s="178"/>
      <c r="BE44" s="178"/>
      <c r="BF44" s="178"/>
      <c r="BG44" s="178"/>
      <c r="BH44" s="178"/>
    </row>
    <row r="45" spans="1:60" outlineLevel="1" x14ac:dyDescent="0.2">
      <c r="A45" s="179"/>
      <c r="B45" s="180"/>
      <c r="C45" s="182" t="s">
        <v>199</v>
      </c>
      <c r="D45" s="183"/>
      <c r="E45" s="184">
        <v>-8.7932000000000006</v>
      </c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8"/>
      <c r="Z45" s="178"/>
      <c r="AA45" s="178"/>
      <c r="AB45" s="178"/>
      <c r="AC45" s="178"/>
      <c r="AD45" s="178"/>
      <c r="AE45" s="178"/>
      <c r="AF45" s="178"/>
      <c r="AG45" s="178" t="s">
        <v>164</v>
      </c>
      <c r="AH45" s="178">
        <v>0</v>
      </c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178"/>
      <c r="BD45" s="178"/>
      <c r="BE45" s="178"/>
      <c r="BF45" s="178"/>
      <c r="BG45" s="178"/>
      <c r="BH45" s="178"/>
    </row>
    <row r="46" spans="1:60" outlineLevel="1" x14ac:dyDescent="0.2">
      <c r="A46" s="179"/>
      <c r="B46" s="180"/>
      <c r="C46" s="182" t="s">
        <v>200</v>
      </c>
      <c r="D46" s="183"/>
      <c r="E46" s="184">
        <v>-4.1609999999999996</v>
      </c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8"/>
      <c r="Z46" s="178"/>
      <c r="AA46" s="178"/>
      <c r="AB46" s="178"/>
      <c r="AC46" s="178"/>
      <c r="AD46" s="178"/>
      <c r="AE46" s="178"/>
      <c r="AF46" s="178"/>
      <c r="AG46" s="178" t="s">
        <v>164</v>
      </c>
      <c r="AH46" s="178">
        <v>0</v>
      </c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</row>
    <row r="47" spans="1:60" outlineLevel="1" x14ac:dyDescent="0.2">
      <c r="A47" s="179"/>
      <c r="B47" s="180"/>
      <c r="C47" s="185" t="s">
        <v>170</v>
      </c>
      <c r="D47" s="186"/>
      <c r="E47" s="187">
        <v>-33.53</v>
      </c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8"/>
      <c r="Z47" s="178"/>
      <c r="AA47" s="178"/>
      <c r="AB47" s="178"/>
      <c r="AC47" s="178"/>
      <c r="AD47" s="178"/>
      <c r="AE47" s="178"/>
      <c r="AF47" s="178"/>
      <c r="AG47" s="178" t="s">
        <v>164</v>
      </c>
      <c r="AH47" s="178">
        <v>1</v>
      </c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</row>
    <row r="48" spans="1:60" outlineLevel="1" x14ac:dyDescent="0.2">
      <c r="A48" s="179"/>
      <c r="B48" s="180"/>
      <c r="C48" s="182" t="s">
        <v>201</v>
      </c>
      <c r="D48" s="183"/>
      <c r="E48" s="184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8"/>
      <c r="Z48" s="178"/>
      <c r="AA48" s="178"/>
      <c r="AB48" s="178"/>
      <c r="AC48" s="178"/>
      <c r="AD48" s="178"/>
      <c r="AE48" s="178"/>
      <c r="AF48" s="178"/>
      <c r="AG48" s="178" t="s">
        <v>164</v>
      </c>
      <c r="AH48" s="178">
        <v>0</v>
      </c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</row>
    <row r="49" spans="1:60" ht="22.5" outlineLevel="1" x14ac:dyDescent="0.2">
      <c r="A49" s="179"/>
      <c r="B49" s="180"/>
      <c r="C49" s="182" t="s">
        <v>202</v>
      </c>
      <c r="D49" s="183"/>
      <c r="E49" s="184">
        <v>13.5168</v>
      </c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8"/>
      <c r="Z49" s="178"/>
      <c r="AA49" s="178"/>
      <c r="AB49" s="178"/>
      <c r="AC49" s="178"/>
      <c r="AD49" s="178"/>
      <c r="AE49" s="178"/>
      <c r="AF49" s="178"/>
      <c r="AG49" s="178" t="s">
        <v>164</v>
      </c>
      <c r="AH49" s="178">
        <v>0</v>
      </c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</row>
    <row r="50" spans="1:60" outlineLevel="1" x14ac:dyDescent="0.2">
      <c r="A50" s="179"/>
      <c r="B50" s="180"/>
      <c r="C50" s="182" t="s">
        <v>203</v>
      </c>
      <c r="D50" s="183"/>
      <c r="E50" s="184">
        <v>6.4512</v>
      </c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8"/>
      <c r="Z50" s="178"/>
      <c r="AA50" s="178"/>
      <c r="AB50" s="178"/>
      <c r="AC50" s="178"/>
      <c r="AD50" s="178"/>
      <c r="AE50" s="178"/>
      <c r="AF50" s="178"/>
      <c r="AG50" s="178" t="s">
        <v>164</v>
      </c>
      <c r="AH50" s="178">
        <v>0</v>
      </c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</row>
    <row r="51" spans="1:60" outlineLevel="1" x14ac:dyDescent="0.2">
      <c r="A51" s="179"/>
      <c r="B51" s="180"/>
      <c r="C51" s="185" t="s">
        <v>170</v>
      </c>
      <c r="D51" s="186"/>
      <c r="E51" s="187">
        <v>19.968</v>
      </c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8"/>
      <c r="Z51" s="178"/>
      <c r="AA51" s="178"/>
      <c r="AB51" s="178"/>
      <c r="AC51" s="178"/>
      <c r="AD51" s="178"/>
      <c r="AE51" s="178"/>
      <c r="AF51" s="178"/>
      <c r="AG51" s="178" t="s">
        <v>164</v>
      </c>
      <c r="AH51" s="178">
        <v>1</v>
      </c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</row>
    <row r="52" spans="1:60" ht="22.5" outlineLevel="1" x14ac:dyDescent="0.2">
      <c r="A52" s="169">
        <v>4</v>
      </c>
      <c r="B52" s="170" t="s">
        <v>309</v>
      </c>
      <c r="C52" s="171" t="s">
        <v>310</v>
      </c>
      <c r="D52" s="172" t="s">
        <v>157</v>
      </c>
      <c r="E52" s="173">
        <v>108.7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21</v>
      </c>
      <c r="M52" s="175">
        <f>G52*(1+L52/100)</f>
        <v>0</v>
      </c>
      <c r="N52" s="175">
        <v>6.0899999999999999E-3</v>
      </c>
      <c r="O52" s="175">
        <f>ROUND(E52*N52,2)</f>
        <v>0.66</v>
      </c>
      <c r="P52" s="175">
        <v>0</v>
      </c>
      <c r="Q52" s="175">
        <f>ROUND(E52*P52,2)</f>
        <v>0</v>
      </c>
      <c r="R52" s="175"/>
      <c r="S52" s="175" t="s">
        <v>158</v>
      </c>
      <c r="T52" s="176" t="s">
        <v>158</v>
      </c>
      <c r="U52" s="177">
        <v>0.19273999999999999</v>
      </c>
      <c r="V52" s="177">
        <f>ROUND(E52*U52,2)</f>
        <v>20.95</v>
      </c>
      <c r="W52" s="177"/>
      <c r="X52" s="177" t="s">
        <v>159</v>
      </c>
      <c r="Y52" s="178"/>
      <c r="Z52" s="178"/>
      <c r="AA52" s="178"/>
      <c r="AB52" s="178"/>
      <c r="AC52" s="178"/>
      <c r="AD52" s="178"/>
      <c r="AE52" s="178"/>
      <c r="AF52" s="178"/>
      <c r="AG52" s="178" t="s">
        <v>174</v>
      </c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</row>
    <row r="53" spans="1:60" ht="12.75" customHeight="1" outlineLevel="1" x14ac:dyDescent="0.2">
      <c r="A53" s="179"/>
      <c r="B53" s="180"/>
      <c r="C53" s="230" t="s">
        <v>311</v>
      </c>
      <c r="D53" s="230"/>
      <c r="E53" s="230"/>
      <c r="F53" s="230"/>
      <c r="G53" s="230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8"/>
      <c r="Z53" s="178"/>
      <c r="AA53" s="178"/>
      <c r="AB53" s="178"/>
      <c r="AC53" s="178"/>
      <c r="AD53" s="178"/>
      <c r="AE53" s="178"/>
      <c r="AF53" s="178"/>
      <c r="AG53" s="178" t="s">
        <v>162</v>
      </c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</row>
    <row r="54" spans="1:60" outlineLevel="1" x14ac:dyDescent="0.2">
      <c r="A54" s="179"/>
      <c r="B54" s="180"/>
      <c r="C54" s="182" t="s">
        <v>163</v>
      </c>
      <c r="D54" s="183"/>
      <c r="E54" s="184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8"/>
      <c r="Z54" s="178"/>
      <c r="AA54" s="178"/>
      <c r="AB54" s="178"/>
      <c r="AC54" s="178"/>
      <c r="AD54" s="178"/>
      <c r="AE54" s="178"/>
      <c r="AF54" s="178"/>
      <c r="AG54" s="178" t="s">
        <v>164</v>
      </c>
      <c r="AH54" s="178">
        <v>0</v>
      </c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</row>
    <row r="55" spans="1:60" outlineLevel="1" x14ac:dyDescent="0.2">
      <c r="A55" s="179"/>
      <c r="B55" s="180"/>
      <c r="C55" s="182" t="s">
        <v>178</v>
      </c>
      <c r="D55" s="183"/>
      <c r="E55" s="184">
        <v>73.900000000000006</v>
      </c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8"/>
      <c r="Z55" s="178"/>
      <c r="AA55" s="178"/>
      <c r="AB55" s="178"/>
      <c r="AC55" s="178"/>
      <c r="AD55" s="178"/>
      <c r="AE55" s="178"/>
      <c r="AF55" s="178"/>
      <c r="AG55" s="178" t="s">
        <v>164</v>
      </c>
      <c r="AH55" s="178">
        <v>0</v>
      </c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</row>
    <row r="56" spans="1:60" outlineLevel="1" x14ac:dyDescent="0.2">
      <c r="A56" s="179"/>
      <c r="B56" s="180"/>
      <c r="C56" s="182" t="s">
        <v>179</v>
      </c>
      <c r="D56" s="183"/>
      <c r="E56" s="184">
        <v>34.799999999999997</v>
      </c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8"/>
      <c r="Z56" s="178"/>
      <c r="AA56" s="178"/>
      <c r="AB56" s="178"/>
      <c r="AC56" s="178"/>
      <c r="AD56" s="178"/>
      <c r="AE56" s="178"/>
      <c r="AF56" s="178"/>
      <c r="AG56" s="178" t="s">
        <v>164</v>
      </c>
      <c r="AH56" s="178">
        <v>0</v>
      </c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</row>
    <row r="57" spans="1:60" outlineLevel="1" x14ac:dyDescent="0.2">
      <c r="A57" s="179"/>
      <c r="B57" s="180"/>
      <c r="C57" s="185" t="s">
        <v>170</v>
      </c>
      <c r="D57" s="186"/>
      <c r="E57" s="187">
        <v>108.7</v>
      </c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8"/>
      <c r="Z57" s="178"/>
      <c r="AA57" s="178"/>
      <c r="AB57" s="178"/>
      <c r="AC57" s="178"/>
      <c r="AD57" s="178"/>
      <c r="AE57" s="178"/>
      <c r="AF57" s="178"/>
      <c r="AG57" s="178" t="s">
        <v>164</v>
      </c>
      <c r="AH57" s="178">
        <v>1</v>
      </c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178"/>
      <c r="BE57" s="178"/>
      <c r="BF57" s="178"/>
      <c r="BG57" s="178"/>
      <c r="BH57" s="178"/>
    </row>
    <row r="58" spans="1:60" outlineLevel="1" x14ac:dyDescent="0.2">
      <c r="A58" s="169">
        <v>5</v>
      </c>
      <c r="B58" s="170" t="s">
        <v>312</v>
      </c>
      <c r="C58" s="171" t="s">
        <v>313</v>
      </c>
      <c r="D58" s="172" t="s">
        <v>157</v>
      </c>
      <c r="E58" s="173">
        <v>108.7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21</v>
      </c>
      <c r="M58" s="175">
        <f>G58*(1+L58/100)</f>
        <v>0</v>
      </c>
      <c r="N58" s="175">
        <v>5.5900000000000004E-3</v>
      </c>
      <c r="O58" s="175">
        <f>ROUND(E58*N58,2)</f>
        <v>0.61</v>
      </c>
      <c r="P58" s="175">
        <v>0</v>
      </c>
      <c r="Q58" s="175">
        <f>ROUND(E58*P58,2)</f>
        <v>0</v>
      </c>
      <c r="R58" s="175"/>
      <c r="S58" s="175" t="s">
        <v>158</v>
      </c>
      <c r="T58" s="176" t="s">
        <v>158</v>
      </c>
      <c r="U58" s="177">
        <v>0.32</v>
      </c>
      <c r="V58" s="177">
        <f>ROUND(E58*U58,2)</f>
        <v>34.78</v>
      </c>
      <c r="W58" s="177"/>
      <c r="X58" s="177" t="s">
        <v>159</v>
      </c>
      <c r="Y58" s="178"/>
      <c r="Z58" s="178"/>
      <c r="AA58" s="178"/>
      <c r="AB58" s="178"/>
      <c r="AC58" s="178"/>
      <c r="AD58" s="178"/>
      <c r="AE58" s="178"/>
      <c r="AF58" s="178"/>
      <c r="AG58" s="178" t="s">
        <v>174</v>
      </c>
      <c r="AH58" s="178"/>
      <c r="AI58" s="178"/>
      <c r="AJ58" s="178"/>
      <c r="AK58" s="178"/>
      <c r="AL58" s="178"/>
      <c r="AM58" s="178"/>
      <c r="AN58" s="178"/>
      <c r="AO58" s="178"/>
      <c r="AP58" s="178"/>
      <c r="AQ58" s="178"/>
      <c r="AR58" s="178"/>
      <c r="AS58" s="178"/>
      <c r="AT58" s="178"/>
      <c r="AU58" s="178"/>
      <c r="AV58" s="178"/>
      <c r="AW58" s="178"/>
      <c r="AX58" s="178"/>
      <c r="AY58" s="178"/>
      <c r="AZ58" s="178"/>
      <c r="BA58" s="178"/>
      <c r="BB58" s="178"/>
      <c r="BC58" s="178"/>
      <c r="BD58" s="178"/>
      <c r="BE58" s="178"/>
      <c r="BF58" s="178"/>
      <c r="BG58" s="178"/>
      <c r="BH58" s="178"/>
    </row>
    <row r="59" spans="1:60" ht="12.75" customHeight="1" outlineLevel="1" x14ac:dyDescent="0.2">
      <c r="A59" s="179"/>
      <c r="B59" s="180"/>
      <c r="C59" s="230" t="s">
        <v>314</v>
      </c>
      <c r="D59" s="230"/>
      <c r="E59" s="230"/>
      <c r="F59" s="230"/>
      <c r="G59" s="230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8"/>
      <c r="Z59" s="178"/>
      <c r="AA59" s="178"/>
      <c r="AB59" s="178"/>
      <c r="AC59" s="178"/>
      <c r="AD59" s="178"/>
      <c r="AE59" s="178"/>
      <c r="AF59" s="178"/>
      <c r="AG59" s="178" t="s">
        <v>162</v>
      </c>
      <c r="AH59" s="178"/>
      <c r="AI59" s="178"/>
      <c r="AJ59" s="178"/>
      <c r="AK59" s="178"/>
      <c r="AL59" s="178"/>
      <c r="AM59" s="178"/>
      <c r="AN59" s="178"/>
      <c r="AO59" s="178"/>
      <c r="AP59" s="178"/>
      <c r="AQ59" s="178"/>
      <c r="AR59" s="178"/>
      <c r="AS59" s="178"/>
      <c r="AT59" s="178"/>
      <c r="AU59" s="178"/>
      <c r="AV59" s="178"/>
      <c r="AW59" s="178"/>
      <c r="AX59" s="178"/>
      <c r="AY59" s="178"/>
      <c r="AZ59" s="178"/>
      <c r="BA59" s="178"/>
      <c r="BB59" s="178"/>
      <c r="BC59" s="178"/>
      <c r="BD59" s="178"/>
      <c r="BE59" s="178"/>
      <c r="BF59" s="178"/>
      <c r="BG59" s="178"/>
      <c r="BH59" s="178"/>
    </row>
    <row r="60" spans="1:60" outlineLevel="1" x14ac:dyDescent="0.2">
      <c r="A60" s="179"/>
      <c r="B60" s="180"/>
      <c r="C60" s="182" t="s">
        <v>163</v>
      </c>
      <c r="D60" s="183"/>
      <c r="E60" s="184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8"/>
      <c r="Z60" s="178"/>
      <c r="AA60" s="178"/>
      <c r="AB60" s="178"/>
      <c r="AC60" s="178"/>
      <c r="AD60" s="178"/>
      <c r="AE60" s="178"/>
      <c r="AF60" s="178"/>
      <c r="AG60" s="178" t="s">
        <v>164</v>
      </c>
      <c r="AH60" s="178">
        <v>0</v>
      </c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78"/>
      <c r="BC60" s="178"/>
      <c r="BD60" s="178"/>
      <c r="BE60" s="178"/>
      <c r="BF60" s="178"/>
      <c r="BG60" s="178"/>
      <c r="BH60" s="178"/>
    </row>
    <row r="61" spans="1:60" outlineLevel="1" x14ac:dyDescent="0.2">
      <c r="A61" s="179"/>
      <c r="B61" s="180"/>
      <c r="C61" s="182" t="s">
        <v>178</v>
      </c>
      <c r="D61" s="183"/>
      <c r="E61" s="184">
        <v>73.900000000000006</v>
      </c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8"/>
      <c r="Z61" s="178"/>
      <c r="AA61" s="178"/>
      <c r="AB61" s="178"/>
      <c r="AC61" s="178"/>
      <c r="AD61" s="178"/>
      <c r="AE61" s="178"/>
      <c r="AF61" s="178"/>
      <c r="AG61" s="178" t="s">
        <v>164</v>
      </c>
      <c r="AH61" s="178">
        <v>0</v>
      </c>
      <c r="AI61" s="178"/>
      <c r="AJ61" s="178"/>
      <c r="AK61" s="178"/>
      <c r="AL61" s="178"/>
      <c r="AM61" s="178"/>
      <c r="AN61" s="178"/>
      <c r="AO61" s="178"/>
      <c r="AP61" s="178"/>
      <c r="AQ61" s="178"/>
      <c r="AR61" s="178"/>
      <c r="AS61" s="178"/>
      <c r="AT61" s="178"/>
      <c r="AU61" s="178"/>
      <c r="AV61" s="178"/>
      <c r="AW61" s="178"/>
      <c r="AX61" s="178"/>
      <c r="AY61" s="178"/>
      <c r="AZ61" s="178"/>
      <c r="BA61" s="178"/>
      <c r="BB61" s="178"/>
      <c r="BC61" s="178"/>
      <c r="BD61" s="178"/>
      <c r="BE61" s="178"/>
      <c r="BF61" s="178"/>
      <c r="BG61" s="178"/>
      <c r="BH61" s="178"/>
    </row>
    <row r="62" spans="1:60" outlineLevel="1" x14ac:dyDescent="0.2">
      <c r="A62" s="179"/>
      <c r="B62" s="180"/>
      <c r="C62" s="182" t="s">
        <v>179</v>
      </c>
      <c r="D62" s="183"/>
      <c r="E62" s="184">
        <v>34.799999999999997</v>
      </c>
      <c r="F62" s="177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8"/>
      <c r="Z62" s="178"/>
      <c r="AA62" s="178"/>
      <c r="AB62" s="178"/>
      <c r="AC62" s="178"/>
      <c r="AD62" s="178"/>
      <c r="AE62" s="178"/>
      <c r="AF62" s="178"/>
      <c r="AG62" s="178" t="s">
        <v>164</v>
      </c>
      <c r="AH62" s="178">
        <v>0</v>
      </c>
      <c r="AI62" s="178"/>
      <c r="AJ62" s="178"/>
      <c r="AK62" s="178"/>
      <c r="AL62" s="178"/>
      <c r="AM62" s="178"/>
      <c r="AN62" s="178"/>
      <c r="AO62" s="178"/>
      <c r="AP62" s="178"/>
      <c r="AQ62" s="178"/>
      <c r="AR62" s="178"/>
      <c r="AS62" s="178"/>
      <c r="AT62" s="178"/>
      <c r="AU62" s="178"/>
      <c r="AV62" s="178"/>
      <c r="AW62" s="178"/>
      <c r="AX62" s="178"/>
      <c r="AY62" s="178"/>
      <c r="AZ62" s="178"/>
      <c r="BA62" s="178"/>
      <c r="BB62" s="178"/>
      <c r="BC62" s="178"/>
      <c r="BD62" s="178"/>
      <c r="BE62" s="178"/>
      <c r="BF62" s="178"/>
      <c r="BG62" s="178"/>
      <c r="BH62" s="178"/>
    </row>
    <row r="63" spans="1:60" outlineLevel="1" x14ac:dyDescent="0.2">
      <c r="A63" s="179"/>
      <c r="B63" s="180"/>
      <c r="C63" s="185" t="s">
        <v>170</v>
      </c>
      <c r="D63" s="186"/>
      <c r="E63" s="187">
        <v>108.7</v>
      </c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8"/>
      <c r="Z63" s="178"/>
      <c r="AA63" s="178"/>
      <c r="AB63" s="178"/>
      <c r="AC63" s="178"/>
      <c r="AD63" s="178"/>
      <c r="AE63" s="178"/>
      <c r="AF63" s="178"/>
      <c r="AG63" s="178" t="s">
        <v>164</v>
      </c>
      <c r="AH63" s="178">
        <v>1</v>
      </c>
      <c r="AI63" s="178"/>
      <c r="AJ63" s="178"/>
      <c r="AK63" s="178"/>
      <c r="AL63" s="178"/>
      <c r="AM63" s="178"/>
      <c r="AN63" s="178"/>
      <c r="AO63" s="178"/>
      <c r="AP63" s="178"/>
      <c r="AQ63" s="178"/>
      <c r="AR63" s="178"/>
      <c r="AS63" s="178"/>
      <c r="AT63" s="178"/>
      <c r="AU63" s="178"/>
      <c r="AV63" s="178"/>
      <c r="AW63" s="178"/>
      <c r="AX63" s="178"/>
      <c r="AY63" s="178"/>
      <c r="AZ63" s="178"/>
      <c r="BA63" s="178"/>
      <c r="BB63" s="178"/>
      <c r="BC63" s="178"/>
      <c r="BD63" s="178"/>
      <c r="BE63" s="178"/>
      <c r="BF63" s="178"/>
      <c r="BG63" s="178"/>
      <c r="BH63" s="178"/>
    </row>
    <row r="64" spans="1:60" ht="22.5" outlineLevel="1" x14ac:dyDescent="0.2">
      <c r="A64" s="169">
        <v>6</v>
      </c>
      <c r="B64" s="170" t="s">
        <v>315</v>
      </c>
      <c r="C64" s="171" t="s">
        <v>316</v>
      </c>
      <c r="D64" s="172" t="s">
        <v>317</v>
      </c>
      <c r="E64" s="173">
        <v>15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75">
        <v>2.49E-3</v>
      </c>
      <c r="O64" s="175">
        <f>ROUND(E64*N64,2)</f>
        <v>0.04</v>
      </c>
      <c r="P64" s="175">
        <v>0</v>
      </c>
      <c r="Q64" s="175">
        <f>ROUND(E64*P64,2)</f>
        <v>0</v>
      </c>
      <c r="R64" s="175"/>
      <c r="S64" s="175" t="s">
        <v>158</v>
      </c>
      <c r="T64" s="176" t="s">
        <v>158</v>
      </c>
      <c r="U64" s="177">
        <v>0.14499999999999999</v>
      </c>
      <c r="V64" s="177">
        <f>ROUND(E64*U64,2)</f>
        <v>2.1800000000000002</v>
      </c>
      <c r="W64" s="177"/>
      <c r="X64" s="177" t="s">
        <v>159</v>
      </c>
      <c r="Y64" s="178"/>
      <c r="Z64" s="178"/>
      <c r="AA64" s="178"/>
      <c r="AB64" s="178"/>
      <c r="AC64" s="178"/>
      <c r="AD64" s="178"/>
      <c r="AE64" s="178"/>
      <c r="AF64" s="178"/>
      <c r="AG64" s="178" t="s">
        <v>174</v>
      </c>
      <c r="AH64" s="178"/>
      <c r="AI64" s="178"/>
      <c r="AJ64" s="178"/>
      <c r="AK64" s="178"/>
      <c r="AL64" s="178"/>
      <c r="AM64" s="178"/>
      <c r="AN64" s="178"/>
      <c r="AO64" s="178"/>
      <c r="AP64" s="178"/>
      <c r="AQ64" s="178"/>
      <c r="AR64" s="178"/>
      <c r="AS64" s="178"/>
      <c r="AT64" s="178"/>
      <c r="AU64" s="178"/>
      <c r="AV64" s="178"/>
      <c r="AW64" s="178"/>
      <c r="AX64" s="178"/>
      <c r="AY64" s="178"/>
      <c r="AZ64" s="178"/>
      <c r="BA64" s="178"/>
      <c r="BB64" s="178"/>
      <c r="BC64" s="178"/>
      <c r="BD64" s="178"/>
      <c r="BE64" s="178"/>
      <c r="BF64" s="178"/>
      <c r="BG64" s="178"/>
      <c r="BH64" s="178"/>
    </row>
    <row r="65" spans="1:60" ht="22.5" customHeight="1" outlineLevel="1" x14ac:dyDescent="0.2">
      <c r="A65" s="179"/>
      <c r="B65" s="180"/>
      <c r="C65" s="230" t="s">
        <v>318</v>
      </c>
      <c r="D65" s="230"/>
      <c r="E65" s="230"/>
      <c r="F65" s="230"/>
      <c r="G65" s="230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8"/>
      <c r="Z65" s="178"/>
      <c r="AA65" s="178"/>
      <c r="AB65" s="178"/>
      <c r="AC65" s="178"/>
      <c r="AD65" s="178"/>
      <c r="AE65" s="178"/>
      <c r="AF65" s="178"/>
      <c r="AG65" s="178" t="s">
        <v>162</v>
      </c>
      <c r="AH65" s="178"/>
      <c r="AI65" s="178"/>
      <c r="AJ65" s="178"/>
      <c r="AK65" s="178"/>
      <c r="AL65" s="178"/>
      <c r="AM65" s="178"/>
      <c r="AN65" s="178"/>
      <c r="AO65" s="178"/>
      <c r="AP65" s="178"/>
      <c r="AQ65" s="178"/>
      <c r="AR65" s="178"/>
      <c r="AS65" s="178"/>
      <c r="AT65" s="178"/>
      <c r="AU65" s="178"/>
      <c r="AV65" s="178"/>
      <c r="AW65" s="178"/>
      <c r="AX65" s="178"/>
      <c r="AY65" s="178"/>
      <c r="AZ65" s="178"/>
      <c r="BA65" s="181" t="str">
        <f>C65</f>
        <v>V položce jsou zakalkulovány náklady na pomocné pracovní lešení o výšce podlahy do 1900 mm a pro zatížení do 1,5 kPa. Položka obsahuje penetraci podkladu a sádrovou omítku tl. 15 mm.</v>
      </c>
      <c r="BB65" s="178"/>
      <c r="BC65" s="178"/>
      <c r="BD65" s="178"/>
      <c r="BE65" s="178"/>
      <c r="BF65" s="178"/>
      <c r="BG65" s="178"/>
      <c r="BH65" s="178"/>
    </row>
    <row r="66" spans="1:60" outlineLevel="1" x14ac:dyDescent="0.2">
      <c r="A66" s="179"/>
      <c r="B66" s="180"/>
      <c r="C66" s="182" t="s">
        <v>163</v>
      </c>
      <c r="D66" s="183"/>
      <c r="E66" s="184"/>
      <c r="F66" s="177"/>
      <c r="G66" s="177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8"/>
      <c r="Z66" s="178"/>
      <c r="AA66" s="178"/>
      <c r="AB66" s="178"/>
      <c r="AC66" s="178"/>
      <c r="AD66" s="178"/>
      <c r="AE66" s="178"/>
      <c r="AF66" s="178"/>
      <c r="AG66" s="178" t="s">
        <v>164</v>
      </c>
      <c r="AH66" s="178">
        <v>0</v>
      </c>
      <c r="AI66" s="178"/>
      <c r="AJ66" s="178"/>
      <c r="AK66" s="178"/>
      <c r="AL66" s="178"/>
      <c r="AM66" s="178"/>
      <c r="AN66" s="178"/>
      <c r="AO66" s="178"/>
      <c r="AP66" s="178"/>
      <c r="AQ66" s="178"/>
      <c r="AR66" s="178"/>
      <c r="AS66" s="178"/>
      <c r="AT66" s="178"/>
      <c r="AU66" s="178"/>
      <c r="AV66" s="178"/>
      <c r="AW66" s="178"/>
      <c r="AX66" s="178"/>
      <c r="AY66" s="178"/>
      <c r="AZ66" s="178"/>
      <c r="BA66" s="178"/>
      <c r="BB66" s="178"/>
      <c r="BC66" s="178"/>
      <c r="BD66" s="178"/>
      <c r="BE66" s="178"/>
      <c r="BF66" s="178"/>
      <c r="BG66" s="178"/>
      <c r="BH66" s="178"/>
    </row>
    <row r="67" spans="1:60" outlineLevel="1" x14ac:dyDescent="0.2">
      <c r="A67" s="179"/>
      <c r="B67" s="180"/>
      <c r="C67" s="182" t="s">
        <v>319</v>
      </c>
      <c r="D67" s="183"/>
      <c r="E67" s="184">
        <v>10</v>
      </c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8"/>
      <c r="Z67" s="178"/>
      <c r="AA67" s="178"/>
      <c r="AB67" s="178"/>
      <c r="AC67" s="178"/>
      <c r="AD67" s="178"/>
      <c r="AE67" s="178"/>
      <c r="AF67" s="178"/>
      <c r="AG67" s="178" t="s">
        <v>164</v>
      </c>
      <c r="AH67" s="178">
        <v>0</v>
      </c>
      <c r="AI67" s="178"/>
      <c r="AJ67" s="178"/>
      <c r="AK67" s="178"/>
      <c r="AL67" s="178"/>
      <c r="AM67" s="178"/>
      <c r="AN67" s="178"/>
      <c r="AO67" s="178"/>
      <c r="AP67" s="178"/>
      <c r="AQ67" s="178"/>
      <c r="AR67" s="178"/>
      <c r="AS67" s="178"/>
      <c r="AT67" s="178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</row>
    <row r="68" spans="1:60" outlineLevel="1" x14ac:dyDescent="0.2">
      <c r="A68" s="179"/>
      <c r="B68" s="180"/>
      <c r="C68" s="182" t="s">
        <v>320</v>
      </c>
      <c r="D68" s="183"/>
      <c r="E68" s="184">
        <v>5</v>
      </c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8"/>
      <c r="Z68" s="178"/>
      <c r="AA68" s="178"/>
      <c r="AB68" s="178"/>
      <c r="AC68" s="178"/>
      <c r="AD68" s="178"/>
      <c r="AE68" s="178"/>
      <c r="AF68" s="178"/>
      <c r="AG68" s="178" t="s">
        <v>164</v>
      </c>
      <c r="AH68" s="178">
        <v>0</v>
      </c>
      <c r="AI68" s="178"/>
      <c r="AJ68" s="178"/>
      <c r="AK68" s="178"/>
      <c r="AL68" s="178"/>
      <c r="AM68" s="178"/>
      <c r="AN68" s="178"/>
      <c r="AO68" s="178"/>
      <c r="AP68" s="178"/>
      <c r="AQ68" s="178"/>
      <c r="AR68" s="178"/>
      <c r="AS68" s="178"/>
      <c r="AT68" s="178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</row>
    <row r="69" spans="1:60" x14ac:dyDescent="0.2">
      <c r="A69" s="161" t="s">
        <v>153</v>
      </c>
      <c r="B69" s="162" t="s">
        <v>80</v>
      </c>
      <c r="C69" s="163" t="s">
        <v>81</v>
      </c>
      <c r="D69" s="164"/>
      <c r="E69" s="165"/>
      <c r="F69" s="166"/>
      <c r="G69" s="166">
        <f>SUMIF(AG70:AG76,"&lt;&gt;NOR",G70:G76)</f>
        <v>0</v>
      </c>
      <c r="H69" s="166"/>
      <c r="I69" s="166">
        <f>SUM(I70:I76)</f>
        <v>0</v>
      </c>
      <c r="J69" s="166"/>
      <c r="K69" s="166">
        <f>SUM(K70:K76)</f>
        <v>0</v>
      </c>
      <c r="L69" s="166"/>
      <c r="M69" s="166">
        <f>SUM(M70:M76)</f>
        <v>0</v>
      </c>
      <c r="N69" s="166"/>
      <c r="O69" s="166">
        <f>SUM(O70:O76)</f>
        <v>4.22</v>
      </c>
      <c r="P69" s="166"/>
      <c r="Q69" s="166">
        <f>SUM(Q70:Q76)</f>
        <v>0</v>
      </c>
      <c r="R69" s="166"/>
      <c r="S69" s="166"/>
      <c r="T69" s="167"/>
      <c r="U69" s="168"/>
      <c r="V69" s="168">
        <f>SUM(V70:V76)</f>
        <v>19.96</v>
      </c>
      <c r="W69" s="168"/>
      <c r="X69" s="168"/>
      <c r="AG69" t="s">
        <v>154</v>
      </c>
    </row>
    <row r="70" spans="1:60" outlineLevel="1" x14ac:dyDescent="0.2">
      <c r="A70" s="169">
        <v>7</v>
      </c>
      <c r="B70" s="170" t="s">
        <v>321</v>
      </c>
      <c r="C70" s="171" t="s">
        <v>322</v>
      </c>
      <c r="D70" s="172" t="s">
        <v>323</v>
      </c>
      <c r="E70" s="173">
        <v>10.87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5">
        <v>0.38850000000000001</v>
      </c>
      <c r="O70" s="175">
        <f>ROUND(E70*N70,2)</f>
        <v>4.22</v>
      </c>
      <c r="P70" s="175">
        <v>0</v>
      </c>
      <c r="Q70" s="175">
        <f>ROUND(E70*P70,2)</f>
        <v>0</v>
      </c>
      <c r="R70" s="175"/>
      <c r="S70" s="175" t="s">
        <v>158</v>
      </c>
      <c r="T70" s="176" t="s">
        <v>158</v>
      </c>
      <c r="U70" s="177">
        <v>1.8360000000000001</v>
      </c>
      <c r="V70" s="177">
        <f>ROUND(E70*U70,2)</f>
        <v>19.96</v>
      </c>
      <c r="W70" s="177"/>
      <c r="X70" s="177" t="s">
        <v>159</v>
      </c>
      <c r="Y70" s="178"/>
      <c r="Z70" s="178"/>
      <c r="AA70" s="178"/>
      <c r="AB70" s="178"/>
      <c r="AC70" s="178"/>
      <c r="AD70" s="178"/>
      <c r="AE70" s="178"/>
      <c r="AF70" s="178"/>
      <c r="AG70" s="178" t="s">
        <v>174</v>
      </c>
      <c r="AH70" s="178"/>
      <c r="AI70" s="178"/>
      <c r="AJ70" s="178"/>
      <c r="AK70" s="178"/>
      <c r="AL70" s="178"/>
      <c r="AM70" s="178"/>
      <c r="AN70" s="178"/>
      <c r="AO70" s="178"/>
      <c r="AP70" s="178"/>
      <c r="AQ70" s="178"/>
      <c r="AR70" s="178"/>
      <c r="AS70" s="178"/>
      <c r="AT70" s="178"/>
      <c r="AU70" s="178"/>
      <c r="AV70" s="178"/>
      <c r="AW70" s="178"/>
      <c r="AX70" s="178"/>
      <c r="AY70" s="178"/>
      <c r="AZ70" s="178"/>
      <c r="BA70" s="178"/>
      <c r="BB70" s="178"/>
      <c r="BC70" s="178"/>
      <c r="BD70" s="178"/>
      <c r="BE70" s="178"/>
      <c r="BF70" s="178"/>
      <c r="BG70" s="178"/>
      <c r="BH70" s="178"/>
    </row>
    <row r="71" spans="1:60" outlineLevel="1" x14ac:dyDescent="0.2">
      <c r="A71" s="179"/>
      <c r="B71" s="180"/>
      <c r="C71" s="182" t="s">
        <v>163</v>
      </c>
      <c r="D71" s="183"/>
      <c r="E71" s="184"/>
      <c r="F71" s="177"/>
      <c r="G71" s="177"/>
      <c r="H71" s="177"/>
      <c r="I71" s="177"/>
      <c r="J71" s="177"/>
      <c r="K71" s="177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8"/>
      <c r="Z71" s="178"/>
      <c r="AA71" s="178"/>
      <c r="AB71" s="178"/>
      <c r="AC71" s="178"/>
      <c r="AD71" s="178"/>
      <c r="AE71" s="178"/>
      <c r="AF71" s="178"/>
      <c r="AG71" s="178" t="s">
        <v>164</v>
      </c>
      <c r="AH71" s="178">
        <v>0</v>
      </c>
      <c r="AI71" s="178"/>
      <c r="AJ71" s="178"/>
      <c r="AK71" s="178"/>
      <c r="AL71" s="178"/>
      <c r="AM71" s="178"/>
      <c r="AN71" s="178"/>
      <c r="AO71" s="178"/>
      <c r="AP71" s="178"/>
      <c r="AQ71" s="178"/>
      <c r="AR71" s="178"/>
      <c r="AS71" s="178"/>
      <c r="AT71" s="178"/>
      <c r="AU71" s="178"/>
      <c r="AV71" s="178"/>
      <c r="AW71" s="178"/>
      <c r="AX71" s="178"/>
      <c r="AY71" s="178"/>
      <c r="AZ71" s="178"/>
      <c r="BA71" s="178"/>
      <c r="BB71" s="178"/>
      <c r="BC71" s="178"/>
      <c r="BD71" s="178"/>
      <c r="BE71" s="178"/>
      <c r="BF71" s="178"/>
      <c r="BG71" s="178"/>
      <c r="BH71" s="178"/>
    </row>
    <row r="72" spans="1:60" outlineLevel="1" x14ac:dyDescent="0.2">
      <c r="A72" s="179"/>
      <c r="B72" s="180"/>
      <c r="C72" s="182" t="s">
        <v>324</v>
      </c>
      <c r="D72" s="183"/>
      <c r="E72" s="184"/>
      <c r="F72" s="177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8"/>
      <c r="Z72" s="178"/>
      <c r="AA72" s="178"/>
      <c r="AB72" s="178"/>
      <c r="AC72" s="178"/>
      <c r="AD72" s="178"/>
      <c r="AE72" s="178"/>
      <c r="AF72" s="178"/>
      <c r="AG72" s="178" t="s">
        <v>164</v>
      </c>
      <c r="AH72" s="178">
        <v>0</v>
      </c>
      <c r="AI72" s="178"/>
      <c r="AJ72" s="178"/>
      <c r="AK72" s="178"/>
      <c r="AL72" s="178"/>
      <c r="AM72" s="178"/>
      <c r="AN72" s="178"/>
      <c r="AO72" s="178"/>
      <c r="AP72" s="178"/>
      <c r="AQ72" s="178"/>
      <c r="AR72" s="178"/>
      <c r="AS72" s="178"/>
      <c r="AT72" s="178"/>
      <c r="AU72" s="178"/>
      <c r="AV72" s="178"/>
      <c r="AW72" s="178"/>
      <c r="AX72" s="178"/>
      <c r="AY72" s="178"/>
      <c r="AZ72" s="178"/>
      <c r="BA72" s="178"/>
      <c r="BB72" s="178"/>
      <c r="BC72" s="178"/>
      <c r="BD72" s="178"/>
      <c r="BE72" s="178"/>
      <c r="BF72" s="178"/>
      <c r="BG72" s="178"/>
      <c r="BH72" s="178"/>
    </row>
    <row r="73" spans="1:60" ht="22.5" outlineLevel="1" x14ac:dyDescent="0.2">
      <c r="A73" s="179"/>
      <c r="B73" s="180"/>
      <c r="C73" s="182" t="s">
        <v>325</v>
      </c>
      <c r="D73" s="183"/>
      <c r="E73" s="184"/>
      <c r="F73" s="177"/>
      <c r="G73" s="177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8"/>
      <c r="Z73" s="178"/>
      <c r="AA73" s="178"/>
      <c r="AB73" s="178"/>
      <c r="AC73" s="178"/>
      <c r="AD73" s="178"/>
      <c r="AE73" s="178"/>
      <c r="AF73" s="178"/>
      <c r="AG73" s="178" t="s">
        <v>164</v>
      </c>
      <c r="AH73" s="178">
        <v>0</v>
      </c>
      <c r="AI73" s="178"/>
      <c r="AJ73" s="178"/>
      <c r="AK73" s="178"/>
      <c r="AL73" s="178"/>
      <c r="AM73" s="178"/>
      <c r="AN73" s="178"/>
      <c r="AO73" s="178"/>
      <c r="AP73" s="178"/>
      <c r="AQ73" s="178"/>
      <c r="AR73" s="178"/>
      <c r="AS73" s="178"/>
      <c r="AT73" s="178"/>
      <c r="AU73" s="178"/>
      <c r="AV73" s="178"/>
      <c r="AW73" s="178"/>
      <c r="AX73" s="178"/>
      <c r="AY73" s="178"/>
      <c r="AZ73" s="178"/>
      <c r="BA73" s="178"/>
      <c r="BB73" s="178"/>
      <c r="BC73" s="178"/>
      <c r="BD73" s="178"/>
      <c r="BE73" s="178"/>
      <c r="BF73" s="178"/>
      <c r="BG73" s="178"/>
      <c r="BH73" s="178"/>
    </row>
    <row r="74" spans="1:60" outlineLevel="1" x14ac:dyDescent="0.2">
      <c r="A74" s="179"/>
      <c r="B74" s="180"/>
      <c r="C74" s="182" t="s">
        <v>326</v>
      </c>
      <c r="D74" s="183"/>
      <c r="E74" s="184">
        <v>7.39</v>
      </c>
      <c r="F74" s="177"/>
      <c r="G74" s="177"/>
      <c r="H74" s="177"/>
      <c r="I74" s="177"/>
      <c r="J74" s="177"/>
      <c r="K74" s="177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8"/>
      <c r="Z74" s="178"/>
      <c r="AA74" s="178"/>
      <c r="AB74" s="178"/>
      <c r="AC74" s="178"/>
      <c r="AD74" s="178"/>
      <c r="AE74" s="178"/>
      <c r="AF74" s="178"/>
      <c r="AG74" s="178" t="s">
        <v>164</v>
      </c>
      <c r="AH74" s="178">
        <v>0</v>
      </c>
      <c r="AI74" s="178"/>
      <c r="AJ74" s="178"/>
      <c r="AK74" s="178"/>
      <c r="AL74" s="178"/>
      <c r="AM74" s="178"/>
      <c r="AN74" s="178"/>
      <c r="AO74" s="178"/>
      <c r="AP74" s="178"/>
      <c r="AQ74" s="178"/>
      <c r="AR74" s="178"/>
      <c r="AS74" s="178"/>
      <c r="AT74" s="178"/>
      <c r="AU74" s="178"/>
      <c r="AV74" s="178"/>
      <c r="AW74" s="178"/>
      <c r="AX74" s="178"/>
      <c r="AY74" s="178"/>
      <c r="AZ74" s="178"/>
      <c r="BA74" s="178"/>
      <c r="BB74" s="178"/>
      <c r="BC74" s="178"/>
      <c r="BD74" s="178"/>
      <c r="BE74" s="178"/>
      <c r="BF74" s="178"/>
      <c r="BG74" s="178"/>
      <c r="BH74" s="178"/>
    </row>
    <row r="75" spans="1:60" outlineLevel="1" x14ac:dyDescent="0.2">
      <c r="A75" s="179"/>
      <c r="B75" s="180"/>
      <c r="C75" s="182" t="s">
        <v>327</v>
      </c>
      <c r="D75" s="183"/>
      <c r="E75" s="184">
        <v>3.48</v>
      </c>
      <c r="F75" s="177"/>
      <c r="G75" s="177"/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8"/>
      <c r="Z75" s="178"/>
      <c r="AA75" s="178"/>
      <c r="AB75" s="178"/>
      <c r="AC75" s="178"/>
      <c r="AD75" s="178"/>
      <c r="AE75" s="178"/>
      <c r="AF75" s="178"/>
      <c r="AG75" s="178" t="s">
        <v>164</v>
      </c>
      <c r="AH75" s="178">
        <v>0</v>
      </c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8"/>
      <c r="AT75" s="178"/>
      <c r="AU75" s="178"/>
      <c r="AV75" s="178"/>
      <c r="AW75" s="178"/>
      <c r="AX75" s="178"/>
      <c r="AY75" s="178"/>
      <c r="AZ75" s="178"/>
      <c r="BA75" s="178"/>
      <c r="BB75" s="178"/>
      <c r="BC75" s="178"/>
      <c r="BD75" s="178"/>
      <c r="BE75" s="178"/>
      <c r="BF75" s="178"/>
      <c r="BG75" s="178"/>
      <c r="BH75" s="178"/>
    </row>
    <row r="76" spans="1:60" outlineLevel="1" x14ac:dyDescent="0.2">
      <c r="A76" s="179"/>
      <c r="B76" s="180"/>
      <c r="C76" s="185" t="s">
        <v>170</v>
      </c>
      <c r="D76" s="186"/>
      <c r="E76" s="187">
        <v>10.87</v>
      </c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8"/>
      <c r="Z76" s="178"/>
      <c r="AA76" s="178"/>
      <c r="AB76" s="178"/>
      <c r="AC76" s="178"/>
      <c r="AD76" s="178"/>
      <c r="AE76" s="178"/>
      <c r="AF76" s="178"/>
      <c r="AG76" s="178" t="s">
        <v>164</v>
      </c>
      <c r="AH76" s="178">
        <v>1</v>
      </c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8"/>
      <c r="AT76" s="178"/>
      <c r="AU76" s="178"/>
      <c r="AV76" s="178"/>
      <c r="AW76" s="178"/>
      <c r="AX76" s="178"/>
      <c r="AY76" s="178"/>
      <c r="AZ76" s="178"/>
      <c r="BA76" s="178"/>
      <c r="BB76" s="178"/>
      <c r="BC76" s="178"/>
      <c r="BD76" s="178"/>
      <c r="BE76" s="178"/>
      <c r="BF76" s="178"/>
      <c r="BG76" s="178"/>
      <c r="BH76" s="178"/>
    </row>
    <row r="77" spans="1:60" x14ac:dyDescent="0.2">
      <c r="A77" s="161" t="s">
        <v>153</v>
      </c>
      <c r="B77" s="162" t="s">
        <v>82</v>
      </c>
      <c r="C77" s="163" t="s">
        <v>83</v>
      </c>
      <c r="D77" s="164"/>
      <c r="E77" s="165"/>
      <c r="F77" s="166"/>
      <c r="G77" s="166">
        <f>SUMIF(AG78:AG80,"&lt;&gt;NOR",G78:G80)</f>
        <v>0</v>
      </c>
      <c r="H77" s="166"/>
      <c r="I77" s="166">
        <f>SUM(I78:I80)</f>
        <v>0</v>
      </c>
      <c r="J77" s="166"/>
      <c r="K77" s="166">
        <f>SUM(K78:K80)</f>
        <v>0</v>
      </c>
      <c r="L77" s="166"/>
      <c r="M77" s="166">
        <f>SUM(M78:M80)</f>
        <v>0</v>
      </c>
      <c r="N77" s="166"/>
      <c r="O77" s="166">
        <f>SUM(O78:O80)</f>
        <v>0</v>
      </c>
      <c r="P77" s="166"/>
      <c r="Q77" s="166">
        <f>SUM(Q78:Q80)</f>
        <v>0</v>
      </c>
      <c r="R77" s="166"/>
      <c r="S77" s="166"/>
      <c r="T77" s="167"/>
      <c r="U77" s="168"/>
      <c r="V77" s="168">
        <f>SUM(V78:V80)</f>
        <v>5</v>
      </c>
      <c r="W77" s="168"/>
      <c r="X77" s="168"/>
      <c r="AG77" t="s">
        <v>154</v>
      </c>
    </row>
    <row r="78" spans="1:60" outlineLevel="1" x14ac:dyDescent="0.2">
      <c r="A78" s="169">
        <v>8</v>
      </c>
      <c r="B78" s="170" t="s">
        <v>171</v>
      </c>
      <c r="C78" s="171" t="s">
        <v>172</v>
      </c>
      <c r="D78" s="172" t="s">
        <v>173</v>
      </c>
      <c r="E78" s="173">
        <v>5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5">
        <v>0</v>
      </c>
      <c r="O78" s="175">
        <f>ROUND(E78*N78,2)</f>
        <v>0</v>
      </c>
      <c r="P78" s="175">
        <v>0</v>
      </c>
      <c r="Q78" s="175">
        <f>ROUND(E78*P78,2)</f>
        <v>0</v>
      </c>
      <c r="R78" s="175"/>
      <c r="S78" s="175" t="s">
        <v>158</v>
      </c>
      <c r="T78" s="176" t="s">
        <v>158</v>
      </c>
      <c r="U78" s="177">
        <v>1</v>
      </c>
      <c r="V78" s="177">
        <f>ROUND(E78*U78,2)</f>
        <v>5</v>
      </c>
      <c r="W78" s="177"/>
      <c r="X78" s="177" t="s">
        <v>159</v>
      </c>
      <c r="Y78" s="178"/>
      <c r="Z78" s="178"/>
      <c r="AA78" s="178"/>
      <c r="AB78" s="178"/>
      <c r="AC78" s="178"/>
      <c r="AD78" s="178"/>
      <c r="AE78" s="178"/>
      <c r="AF78" s="178"/>
      <c r="AG78" s="178" t="s">
        <v>174</v>
      </c>
      <c r="AH78" s="178"/>
      <c r="AI78" s="178"/>
      <c r="AJ78" s="178"/>
      <c r="AK78" s="178"/>
      <c r="AL78" s="178"/>
      <c r="AM78" s="178"/>
      <c r="AN78" s="178"/>
      <c r="AO78" s="178"/>
      <c r="AP78" s="178"/>
      <c r="AQ78" s="178"/>
      <c r="AR78" s="178"/>
      <c r="AS78" s="178"/>
      <c r="AT78" s="178"/>
      <c r="AU78" s="178"/>
      <c r="AV78" s="178"/>
      <c r="AW78" s="178"/>
      <c r="AX78" s="178"/>
      <c r="AY78" s="178"/>
      <c r="AZ78" s="178"/>
      <c r="BA78" s="178"/>
      <c r="BB78" s="178"/>
      <c r="BC78" s="178"/>
      <c r="BD78" s="178"/>
      <c r="BE78" s="178"/>
      <c r="BF78" s="178"/>
      <c r="BG78" s="178"/>
      <c r="BH78" s="178"/>
    </row>
    <row r="79" spans="1:60" outlineLevel="1" x14ac:dyDescent="0.2">
      <c r="A79" s="179"/>
      <c r="B79" s="180"/>
      <c r="C79" s="182" t="s">
        <v>163</v>
      </c>
      <c r="D79" s="183"/>
      <c r="E79" s="184"/>
      <c r="F79" s="177"/>
      <c r="G79" s="177"/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8"/>
      <c r="Z79" s="178"/>
      <c r="AA79" s="178"/>
      <c r="AB79" s="178"/>
      <c r="AC79" s="178"/>
      <c r="AD79" s="178"/>
      <c r="AE79" s="178"/>
      <c r="AF79" s="178"/>
      <c r="AG79" s="178" t="s">
        <v>164</v>
      </c>
      <c r="AH79" s="178">
        <v>0</v>
      </c>
      <c r="AI79" s="178"/>
      <c r="AJ79" s="178"/>
      <c r="AK79" s="178"/>
      <c r="AL79" s="178"/>
      <c r="AM79" s="178"/>
      <c r="AN79" s="178"/>
      <c r="AO79" s="178"/>
      <c r="AP79" s="178"/>
      <c r="AQ79" s="178"/>
      <c r="AR79" s="178"/>
      <c r="AS79" s="178"/>
      <c r="AT79" s="178"/>
      <c r="AU79" s="178"/>
      <c r="AV79" s="178"/>
      <c r="AW79" s="178"/>
      <c r="AX79" s="178"/>
      <c r="AY79" s="178"/>
      <c r="AZ79" s="178"/>
      <c r="BA79" s="178"/>
      <c r="BB79" s="178"/>
      <c r="BC79" s="178"/>
      <c r="BD79" s="178"/>
      <c r="BE79" s="178"/>
      <c r="BF79" s="178"/>
      <c r="BG79" s="178"/>
      <c r="BH79" s="178"/>
    </row>
    <row r="80" spans="1:60" outlineLevel="1" x14ac:dyDescent="0.2">
      <c r="A80" s="179"/>
      <c r="B80" s="180"/>
      <c r="C80" s="182" t="s">
        <v>328</v>
      </c>
      <c r="D80" s="183"/>
      <c r="E80" s="184">
        <v>5</v>
      </c>
      <c r="F80" s="177"/>
      <c r="G80" s="177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8"/>
      <c r="Z80" s="178"/>
      <c r="AA80" s="178"/>
      <c r="AB80" s="178"/>
      <c r="AC80" s="178"/>
      <c r="AD80" s="178"/>
      <c r="AE80" s="178"/>
      <c r="AF80" s="178"/>
      <c r="AG80" s="178" t="s">
        <v>164</v>
      </c>
      <c r="AH80" s="178">
        <v>0</v>
      </c>
      <c r="AI80" s="178"/>
      <c r="AJ80" s="178"/>
      <c r="AK80" s="178"/>
      <c r="AL80" s="178"/>
      <c r="AM80" s="178"/>
      <c r="AN80" s="178"/>
      <c r="AO80" s="178"/>
      <c r="AP80" s="178"/>
      <c r="AQ80" s="178"/>
      <c r="AR80" s="178"/>
      <c r="AS80" s="178"/>
      <c r="AT80" s="178"/>
      <c r="AU80" s="178"/>
      <c r="AV80" s="178"/>
      <c r="AW80" s="178"/>
      <c r="AX80" s="178"/>
      <c r="AY80" s="178"/>
      <c r="AZ80" s="178"/>
      <c r="BA80" s="178"/>
      <c r="BB80" s="178"/>
      <c r="BC80" s="178"/>
      <c r="BD80" s="178"/>
      <c r="BE80" s="178"/>
      <c r="BF80" s="178"/>
      <c r="BG80" s="178"/>
      <c r="BH80" s="178"/>
    </row>
    <row r="81" spans="1:60" x14ac:dyDescent="0.2">
      <c r="A81" s="161" t="s">
        <v>153</v>
      </c>
      <c r="B81" s="162" t="s">
        <v>84</v>
      </c>
      <c r="C81" s="163" t="s">
        <v>85</v>
      </c>
      <c r="D81" s="164"/>
      <c r="E81" s="165"/>
      <c r="F81" s="166"/>
      <c r="G81" s="166">
        <f>SUMIF(AG82:AG86,"&lt;&gt;NOR",G82:G86)</f>
        <v>0</v>
      </c>
      <c r="H81" s="166"/>
      <c r="I81" s="166">
        <f>SUM(I82:I86)</f>
        <v>0</v>
      </c>
      <c r="J81" s="166"/>
      <c r="K81" s="166">
        <f>SUM(K82:K86)</f>
        <v>0</v>
      </c>
      <c r="L81" s="166"/>
      <c r="M81" s="166">
        <f>SUM(M82:M86)</f>
        <v>0</v>
      </c>
      <c r="N81" s="166"/>
      <c r="O81" s="166">
        <f>SUM(O82:O86)</f>
        <v>0.64</v>
      </c>
      <c r="P81" s="166"/>
      <c r="Q81" s="166">
        <f>SUM(Q82:Q86)</f>
        <v>0</v>
      </c>
      <c r="R81" s="166"/>
      <c r="S81" s="166"/>
      <c r="T81" s="167"/>
      <c r="U81" s="168"/>
      <c r="V81" s="168">
        <f>SUM(V82:V86)</f>
        <v>28.26</v>
      </c>
      <c r="W81" s="168"/>
      <c r="X81" s="168"/>
      <c r="AG81" t="s">
        <v>154</v>
      </c>
    </row>
    <row r="82" spans="1:60" outlineLevel="1" x14ac:dyDescent="0.2">
      <c r="A82" s="169">
        <v>9</v>
      </c>
      <c r="B82" s="170" t="s">
        <v>176</v>
      </c>
      <c r="C82" s="171" t="s">
        <v>177</v>
      </c>
      <c r="D82" s="172" t="s">
        <v>157</v>
      </c>
      <c r="E82" s="173">
        <v>108.7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75">
        <v>5.9199999999999999E-3</v>
      </c>
      <c r="O82" s="175">
        <f>ROUND(E82*N82,2)</f>
        <v>0.64</v>
      </c>
      <c r="P82" s="175">
        <v>0</v>
      </c>
      <c r="Q82" s="175">
        <f>ROUND(E82*P82,2)</f>
        <v>0</v>
      </c>
      <c r="R82" s="175"/>
      <c r="S82" s="175" t="s">
        <v>158</v>
      </c>
      <c r="T82" s="176" t="s">
        <v>158</v>
      </c>
      <c r="U82" s="177">
        <v>0.26</v>
      </c>
      <c r="V82" s="177">
        <f>ROUND(E82*U82,2)</f>
        <v>28.26</v>
      </c>
      <c r="W82" s="177"/>
      <c r="X82" s="177" t="s">
        <v>159</v>
      </c>
      <c r="Y82" s="178"/>
      <c r="Z82" s="178"/>
      <c r="AA82" s="178"/>
      <c r="AB82" s="178"/>
      <c r="AC82" s="178"/>
      <c r="AD82" s="178"/>
      <c r="AE82" s="178"/>
      <c r="AF82" s="178"/>
      <c r="AG82" s="178" t="s">
        <v>160</v>
      </c>
      <c r="AH82" s="178"/>
      <c r="AI82" s="178"/>
      <c r="AJ82" s="178"/>
      <c r="AK82" s="178"/>
      <c r="AL82" s="178"/>
      <c r="AM82" s="178"/>
      <c r="AN82" s="178"/>
      <c r="AO82" s="178"/>
      <c r="AP82" s="178"/>
      <c r="AQ82" s="178"/>
      <c r="AR82" s="178"/>
      <c r="AS82" s="178"/>
      <c r="AT82" s="178"/>
      <c r="AU82" s="178"/>
      <c r="AV82" s="178"/>
      <c r="AW82" s="178"/>
      <c r="AX82" s="178"/>
      <c r="AY82" s="178"/>
      <c r="AZ82" s="178"/>
      <c r="BA82" s="178"/>
      <c r="BB82" s="178"/>
      <c r="BC82" s="178"/>
      <c r="BD82" s="178"/>
      <c r="BE82" s="178"/>
      <c r="BF82" s="178"/>
      <c r="BG82" s="178"/>
      <c r="BH82" s="178"/>
    </row>
    <row r="83" spans="1:60" outlineLevel="1" x14ac:dyDescent="0.2">
      <c r="A83" s="179"/>
      <c r="B83" s="180"/>
      <c r="C83" s="182" t="s">
        <v>163</v>
      </c>
      <c r="D83" s="183"/>
      <c r="E83" s="184"/>
      <c r="F83" s="177"/>
      <c r="G83" s="177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8"/>
      <c r="Z83" s="178"/>
      <c r="AA83" s="178"/>
      <c r="AB83" s="178"/>
      <c r="AC83" s="178"/>
      <c r="AD83" s="178"/>
      <c r="AE83" s="178"/>
      <c r="AF83" s="178"/>
      <c r="AG83" s="178" t="s">
        <v>164</v>
      </c>
      <c r="AH83" s="178">
        <v>0</v>
      </c>
      <c r="AI83" s="178"/>
      <c r="AJ83" s="178"/>
      <c r="AK83" s="178"/>
      <c r="AL83" s="178"/>
      <c r="AM83" s="178"/>
      <c r="AN83" s="178"/>
      <c r="AO83" s="178"/>
      <c r="AP83" s="178"/>
      <c r="AQ83" s="178"/>
      <c r="AR83" s="178"/>
      <c r="AS83" s="178"/>
      <c r="AT83" s="178"/>
      <c r="AU83" s="178"/>
      <c r="AV83" s="178"/>
      <c r="AW83" s="178"/>
      <c r="AX83" s="178"/>
      <c r="AY83" s="178"/>
      <c r="AZ83" s="178"/>
      <c r="BA83" s="178"/>
      <c r="BB83" s="178"/>
      <c r="BC83" s="178"/>
      <c r="BD83" s="178"/>
      <c r="BE83" s="178"/>
      <c r="BF83" s="178"/>
      <c r="BG83" s="178"/>
      <c r="BH83" s="178"/>
    </row>
    <row r="84" spans="1:60" outlineLevel="1" x14ac:dyDescent="0.2">
      <c r="A84" s="179"/>
      <c r="B84" s="180"/>
      <c r="C84" s="182" t="s">
        <v>178</v>
      </c>
      <c r="D84" s="183"/>
      <c r="E84" s="184">
        <v>73.900000000000006</v>
      </c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8"/>
      <c r="Z84" s="178"/>
      <c r="AA84" s="178"/>
      <c r="AB84" s="178"/>
      <c r="AC84" s="178"/>
      <c r="AD84" s="178"/>
      <c r="AE84" s="178"/>
      <c r="AF84" s="178"/>
      <c r="AG84" s="178" t="s">
        <v>164</v>
      </c>
      <c r="AH84" s="178">
        <v>0</v>
      </c>
      <c r="AI84" s="178"/>
      <c r="AJ84" s="178"/>
      <c r="AK84" s="178"/>
      <c r="AL84" s="178"/>
      <c r="AM84" s="178"/>
      <c r="AN84" s="178"/>
      <c r="AO84" s="178"/>
      <c r="AP84" s="178"/>
      <c r="AQ84" s="178"/>
      <c r="AR84" s="178"/>
      <c r="AS84" s="178"/>
      <c r="AT84" s="178"/>
      <c r="AU84" s="178"/>
      <c r="AV84" s="178"/>
      <c r="AW84" s="178"/>
      <c r="AX84" s="178"/>
      <c r="AY84" s="178"/>
      <c r="AZ84" s="178"/>
      <c r="BA84" s="178"/>
      <c r="BB84" s="178"/>
      <c r="BC84" s="178"/>
      <c r="BD84" s="178"/>
      <c r="BE84" s="178"/>
      <c r="BF84" s="178"/>
      <c r="BG84" s="178"/>
      <c r="BH84" s="178"/>
    </row>
    <row r="85" spans="1:60" outlineLevel="1" x14ac:dyDescent="0.2">
      <c r="A85" s="179"/>
      <c r="B85" s="180"/>
      <c r="C85" s="182" t="s">
        <v>179</v>
      </c>
      <c r="D85" s="183"/>
      <c r="E85" s="184">
        <v>34.799999999999997</v>
      </c>
      <c r="F85" s="177"/>
      <c r="G85" s="177"/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8"/>
      <c r="Z85" s="178"/>
      <c r="AA85" s="178"/>
      <c r="AB85" s="178"/>
      <c r="AC85" s="178"/>
      <c r="AD85" s="178"/>
      <c r="AE85" s="178"/>
      <c r="AF85" s="178"/>
      <c r="AG85" s="178" t="s">
        <v>164</v>
      </c>
      <c r="AH85" s="178">
        <v>0</v>
      </c>
      <c r="AI85" s="178"/>
      <c r="AJ85" s="178"/>
      <c r="AK85" s="178"/>
      <c r="AL85" s="178"/>
      <c r="AM85" s="178"/>
      <c r="AN85" s="178"/>
      <c r="AO85" s="178"/>
      <c r="AP85" s="178"/>
      <c r="AQ85" s="178"/>
      <c r="AR85" s="178"/>
      <c r="AS85" s="178"/>
      <c r="AT85" s="178"/>
      <c r="AU85" s="178"/>
      <c r="AV85" s="178"/>
      <c r="AW85" s="178"/>
      <c r="AX85" s="178"/>
      <c r="AY85" s="178"/>
      <c r="AZ85" s="178"/>
      <c r="BA85" s="178"/>
      <c r="BB85" s="178"/>
      <c r="BC85" s="178"/>
      <c r="BD85" s="178"/>
      <c r="BE85" s="178"/>
      <c r="BF85" s="178"/>
      <c r="BG85" s="178"/>
      <c r="BH85" s="178"/>
    </row>
    <row r="86" spans="1:60" outlineLevel="1" x14ac:dyDescent="0.2">
      <c r="A86" s="179"/>
      <c r="B86" s="180"/>
      <c r="C86" s="185" t="s">
        <v>170</v>
      </c>
      <c r="D86" s="186"/>
      <c r="E86" s="187">
        <v>108.7</v>
      </c>
      <c r="F86" s="177"/>
      <c r="G86" s="177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8"/>
      <c r="Z86" s="178"/>
      <c r="AA86" s="178"/>
      <c r="AB86" s="178"/>
      <c r="AC86" s="178"/>
      <c r="AD86" s="178"/>
      <c r="AE86" s="178"/>
      <c r="AF86" s="178"/>
      <c r="AG86" s="178" t="s">
        <v>164</v>
      </c>
      <c r="AH86" s="178">
        <v>1</v>
      </c>
      <c r="AI86" s="178"/>
      <c r="AJ86" s="178"/>
      <c r="AK86" s="178"/>
      <c r="AL86" s="178"/>
      <c r="AM86" s="178"/>
      <c r="AN86" s="178"/>
      <c r="AO86" s="178"/>
      <c r="AP86" s="178"/>
      <c r="AQ86" s="178"/>
      <c r="AR86" s="178"/>
      <c r="AS86" s="178"/>
      <c r="AT86" s="178"/>
      <c r="AU86" s="178"/>
      <c r="AV86" s="178"/>
      <c r="AW86" s="178"/>
      <c r="AX86" s="178"/>
      <c r="AY86" s="178"/>
      <c r="AZ86" s="178"/>
      <c r="BA86" s="178"/>
      <c r="BB86" s="178"/>
      <c r="BC86" s="178"/>
      <c r="BD86" s="178"/>
      <c r="BE86" s="178"/>
      <c r="BF86" s="178"/>
      <c r="BG86" s="178"/>
      <c r="BH86" s="178"/>
    </row>
    <row r="87" spans="1:60" ht="25.5" x14ac:dyDescent="0.2">
      <c r="A87" s="161" t="s">
        <v>153</v>
      </c>
      <c r="B87" s="162" t="s">
        <v>86</v>
      </c>
      <c r="C87" s="163" t="s">
        <v>87</v>
      </c>
      <c r="D87" s="164"/>
      <c r="E87" s="165"/>
      <c r="F87" s="166"/>
      <c r="G87" s="166">
        <f>SUMIF(AG88:AG93,"&lt;&gt;NOR",G88:G93)</f>
        <v>0</v>
      </c>
      <c r="H87" s="166"/>
      <c r="I87" s="166">
        <f>SUM(I88:I93)</f>
        <v>0</v>
      </c>
      <c r="J87" s="166"/>
      <c r="K87" s="166">
        <f>SUM(K88:K93)</f>
        <v>0</v>
      </c>
      <c r="L87" s="166"/>
      <c r="M87" s="166">
        <f>SUM(M88:M93)</f>
        <v>0</v>
      </c>
      <c r="N87" s="166"/>
      <c r="O87" s="166">
        <f>SUM(O88:O93)</f>
        <v>0</v>
      </c>
      <c r="P87" s="166"/>
      <c r="Q87" s="166">
        <f>SUM(Q88:Q93)</f>
        <v>0</v>
      </c>
      <c r="R87" s="166"/>
      <c r="S87" s="166"/>
      <c r="T87" s="167"/>
      <c r="U87" s="168"/>
      <c r="V87" s="168">
        <f>SUM(V88:V93)</f>
        <v>33.479999999999997</v>
      </c>
      <c r="W87" s="168"/>
      <c r="X87" s="168"/>
      <c r="AG87" t="s">
        <v>154</v>
      </c>
    </row>
    <row r="88" spans="1:60" outlineLevel="1" x14ac:dyDescent="0.2">
      <c r="A88" s="169">
        <v>10</v>
      </c>
      <c r="B88" s="170" t="s">
        <v>329</v>
      </c>
      <c r="C88" s="171" t="s">
        <v>330</v>
      </c>
      <c r="D88" s="172" t="s">
        <v>157</v>
      </c>
      <c r="E88" s="173">
        <v>108.7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75">
        <v>4.0000000000000003E-5</v>
      </c>
      <c r="O88" s="175">
        <f>ROUND(E88*N88,2)</f>
        <v>0</v>
      </c>
      <c r="P88" s="175">
        <v>0</v>
      </c>
      <c r="Q88" s="175">
        <f>ROUND(E88*P88,2)</f>
        <v>0</v>
      </c>
      <c r="R88" s="175"/>
      <c r="S88" s="175" t="s">
        <v>158</v>
      </c>
      <c r="T88" s="176" t="s">
        <v>158</v>
      </c>
      <c r="U88" s="177">
        <v>0.308</v>
      </c>
      <c r="V88" s="177">
        <f>ROUND(E88*U88,2)</f>
        <v>33.479999999999997</v>
      </c>
      <c r="W88" s="177"/>
      <c r="X88" s="177" t="s">
        <v>159</v>
      </c>
      <c r="Y88" s="178"/>
      <c r="Z88" s="178"/>
      <c r="AA88" s="178"/>
      <c r="AB88" s="178"/>
      <c r="AC88" s="178"/>
      <c r="AD88" s="178"/>
      <c r="AE88" s="178"/>
      <c r="AF88" s="178"/>
      <c r="AG88" s="178" t="s">
        <v>160</v>
      </c>
      <c r="AH88" s="178"/>
      <c r="AI88" s="178"/>
      <c r="AJ88" s="178"/>
      <c r="AK88" s="178"/>
      <c r="AL88" s="178"/>
      <c r="AM88" s="178"/>
      <c r="AN88" s="178"/>
      <c r="AO88" s="178"/>
      <c r="AP88" s="178"/>
      <c r="AQ88" s="178"/>
      <c r="AR88" s="178"/>
      <c r="AS88" s="178"/>
      <c r="AT88" s="178"/>
      <c r="AU88" s="178"/>
      <c r="AV88" s="178"/>
      <c r="AW88" s="178"/>
      <c r="AX88" s="178"/>
      <c r="AY88" s="178"/>
      <c r="AZ88" s="178"/>
      <c r="BA88" s="178"/>
      <c r="BB88" s="178"/>
      <c r="BC88" s="178"/>
      <c r="BD88" s="178"/>
      <c r="BE88" s="178"/>
      <c r="BF88" s="178"/>
      <c r="BG88" s="178"/>
      <c r="BH88" s="178"/>
    </row>
    <row r="89" spans="1:60" ht="33.75" customHeight="1" outlineLevel="1" x14ac:dyDescent="0.2">
      <c r="A89" s="179"/>
      <c r="B89" s="180"/>
      <c r="C89" s="230" t="s">
        <v>331</v>
      </c>
      <c r="D89" s="230"/>
      <c r="E89" s="230"/>
      <c r="F89" s="230"/>
      <c r="G89" s="230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8"/>
      <c r="Z89" s="178"/>
      <c r="AA89" s="178"/>
      <c r="AB89" s="178"/>
      <c r="AC89" s="178"/>
      <c r="AD89" s="178"/>
      <c r="AE89" s="178"/>
      <c r="AF89" s="178"/>
      <c r="AG89" s="178" t="s">
        <v>162</v>
      </c>
      <c r="AH89" s="178"/>
      <c r="AI89" s="178"/>
      <c r="AJ89" s="178"/>
      <c r="AK89" s="178"/>
      <c r="AL89" s="178"/>
      <c r="AM89" s="178"/>
      <c r="AN89" s="178"/>
      <c r="AO89" s="178"/>
      <c r="AP89" s="178"/>
      <c r="AQ89" s="178"/>
      <c r="AR89" s="178"/>
      <c r="AS89" s="178"/>
      <c r="AT89" s="178"/>
      <c r="AU89" s="178"/>
      <c r="AV89" s="178"/>
      <c r="AW89" s="178"/>
      <c r="AX89" s="178"/>
      <c r="AY89" s="178"/>
      <c r="AZ89" s="178"/>
      <c r="BA89" s="181" t="str">
        <f>C89</f>
        <v>Zametení a umytí podlah, dlažeb, obkladů, chodbách a schodištích, vyčištění a umytí oken, dveří s rámy, zárubněmi, umytí a vyčistění jiných zasklených a natíraných ploch a zařizovacích předmětů před předáním do užívání.</v>
      </c>
      <c r="BB89" s="178"/>
      <c r="BC89" s="178"/>
      <c r="BD89" s="178"/>
      <c r="BE89" s="178"/>
      <c r="BF89" s="178"/>
      <c r="BG89" s="178"/>
      <c r="BH89" s="178"/>
    </row>
    <row r="90" spans="1:60" outlineLevel="1" x14ac:dyDescent="0.2">
      <c r="A90" s="179"/>
      <c r="B90" s="180"/>
      <c r="C90" s="182" t="s">
        <v>163</v>
      </c>
      <c r="D90" s="183"/>
      <c r="E90" s="184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8"/>
      <c r="Z90" s="178"/>
      <c r="AA90" s="178"/>
      <c r="AB90" s="178"/>
      <c r="AC90" s="178"/>
      <c r="AD90" s="178"/>
      <c r="AE90" s="178"/>
      <c r="AF90" s="178"/>
      <c r="AG90" s="178" t="s">
        <v>164</v>
      </c>
      <c r="AH90" s="178">
        <v>0</v>
      </c>
      <c r="AI90" s="178"/>
      <c r="AJ90" s="178"/>
      <c r="AK90" s="178"/>
      <c r="AL90" s="178"/>
      <c r="AM90" s="178"/>
      <c r="AN90" s="178"/>
      <c r="AO90" s="178"/>
      <c r="AP90" s="178"/>
      <c r="AQ90" s="178"/>
      <c r="AR90" s="178"/>
      <c r="AS90" s="178"/>
      <c r="AT90" s="178"/>
      <c r="AU90" s="178"/>
      <c r="AV90" s="178"/>
      <c r="AW90" s="178"/>
      <c r="AX90" s="178"/>
      <c r="AY90" s="178"/>
      <c r="AZ90" s="178"/>
      <c r="BA90" s="178"/>
      <c r="BB90" s="178"/>
      <c r="BC90" s="178"/>
      <c r="BD90" s="178"/>
      <c r="BE90" s="178"/>
      <c r="BF90" s="178"/>
      <c r="BG90" s="178"/>
      <c r="BH90" s="178"/>
    </row>
    <row r="91" spans="1:60" outlineLevel="1" x14ac:dyDescent="0.2">
      <c r="A91" s="179"/>
      <c r="B91" s="180"/>
      <c r="C91" s="182" t="s">
        <v>178</v>
      </c>
      <c r="D91" s="183"/>
      <c r="E91" s="184">
        <v>73.900000000000006</v>
      </c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8"/>
      <c r="Z91" s="178"/>
      <c r="AA91" s="178"/>
      <c r="AB91" s="178"/>
      <c r="AC91" s="178"/>
      <c r="AD91" s="178"/>
      <c r="AE91" s="178"/>
      <c r="AF91" s="178"/>
      <c r="AG91" s="178" t="s">
        <v>164</v>
      </c>
      <c r="AH91" s="178">
        <v>0</v>
      </c>
      <c r="AI91" s="178"/>
      <c r="AJ91" s="178"/>
      <c r="AK91" s="178"/>
      <c r="AL91" s="178"/>
      <c r="AM91" s="178"/>
      <c r="AN91" s="178"/>
      <c r="AO91" s="178"/>
      <c r="AP91" s="178"/>
      <c r="AQ91" s="178"/>
      <c r="AR91" s="178"/>
      <c r="AS91" s="178"/>
      <c r="AT91" s="178"/>
      <c r="AU91" s="178"/>
      <c r="AV91" s="178"/>
      <c r="AW91" s="178"/>
      <c r="AX91" s="178"/>
      <c r="AY91" s="178"/>
      <c r="AZ91" s="178"/>
      <c r="BA91" s="178"/>
      <c r="BB91" s="178"/>
      <c r="BC91" s="178"/>
      <c r="BD91" s="178"/>
      <c r="BE91" s="178"/>
      <c r="BF91" s="178"/>
      <c r="BG91" s="178"/>
      <c r="BH91" s="178"/>
    </row>
    <row r="92" spans="1:60" outlineLevel="1" x14ac:dyDescent="0.2">
      <c r="A92" s="179"/>
      <c r="B92" s="180"/>
      <c r="C92" s="182" t="s">
        <v>179</v>
      </c>
      <c r="D92" s="183"/>
      <c r="E92" s="184">
        <v>34.799999999999997</v>
      </c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8"/>
      <c r="Z92" s="178"/>
      <c r="AA92" s="178"/>
      <c r="AB92" s="178"/>
      <c r="AC92" s="178"/>
      <c r="AD92" s="178"/>
      <c r="AE92" s="178"/>
      <c r="AF92" s="178"/>
      <c r="AG92" s="178" t="s">
        <v>164</v>
      </c>
      <c r="AH92" s="178">
        <v>0</v>
      </c>
      <c r="AI92" s="178"/>
      <c r="AJ92" s="178"/>
      <c r="AK92" s="178"/>
      <c r="AL92" s="178"/>
      <c r="AM92" s="178"/>
      <c r="AN92" s="178"/>
      <c r="AO92" s="178"/>
      <c r="AP92" s="178"/>
      <c r="AQ92" s="178"/>
      <c r="AR92" s="178"/>
      <c r="AS92" s="178"/>
      <c r="AT92" s="178"/>
      <c r="AU92" s="178"/>
      <c r="AV92" s="178"/>
      <c r="AW92" s="178"/>
      <c r="AX92" s="178"/>
      <c r="AY92" s="178"/>
      <c r="AZ92" s="178"/>
      <c r="BA92" s="178"/>
      <c r="BB92" s="178"/>
      <c r="BC92" s="178"/>
      <c r="BD92" s="178"/>
      <c r="BE92" s="178"/>
      <c r="BF92" s="178"/>
      <c r="BG92" s="178"/>
      <c r="BH92" s="178"/>
    </row>
    <row r="93" spans="1:60" outlineLevel="1" x14ac:dyDescent="0.2">
      <c r="A93" s="179"/>
      <c r="B93" s="180"/>
      <c r="C93" s="185" t="s">
        <v>170</v>
      </c>
      <c r="D93" s="186"/>
      <c r="E93" s="187">
        <v>108.7</v>
      </c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8"/>
      <c r="Z93" s="178"/>
      <c r="AA93" s="178"/>
      <c r="AB93" s="178"/>
      <c r="AC93" s="178"/>
      <c r="AD93" s="178"/>
      <c r="AE93" s="178"/>
      <c r="AF93" s="178"/>
      <c r="AG93" s="178" t="s">
        <v>164</v>
      </c>
      <c r="AH93" s="178">
        <v>1</v>
      </c>
      <c r="AI93" s="178"/>
      <c r="AJ93" s="178"/>
      <c r="AK93" s="178"/>
      <c r="AL93" s="178"/>
      <c r="AM93" s="178"/>
      <c r="AN93" s="178"/>
      <c r="AO93" s="178"/>
      <c r="AP93" s="178"/>
      <c r="AQ93" s="178"/>
      <c r="AR93" s="178"/>
      <c r="AS93" s="178"/>
      <c r="AT93" s="178"/>
      <c r="AU93" s="178"/>
      <c r="AV93" s="178"/>
      <c r="AW93" s="178"/>
      <c r="AX93" s="178"/>
      <c r="AY93" s="178"/>
      <c r="AZ93" s="178"/>
      <c r="BA93" s="178"/>
      <c r="BB93" s="178"/>
      <c r="BC93" s="178"/>
      <c r="BD93" s="178"/>
      <c r="BE93" s="178"/>
      <c r="BF93" s="178"/>
      <c r="BG93" s="178"/>
      <c r="BH93" s="178"/>
    </row>
    <row r="94" spans="1:60" x14ac:dyDescent="0.2">
      <c r="A94" s="161" t="s">
        <v>153</v>
      </c>
      <c r="B94" s="162" t="s">
        <v>90</v>
      </c>
      <c r="C94" s="163" t="s">
        <v>91</v>
      </c>
      <c r="D94" s="164"/>
      <c r="E94" s="165"/>
      <c r="F94" s="166"/>
      <c r="G94" s="166">
        <f>SUMIF(AG95:AG95,"&lt;&gt;NOR",G95:G95)</f>
        <v>0</v>
      </c>
      <c r="H94" s="166"/>
      <c r="I94" s="166">
        <f>SUM(I95:I95)</f>
        <v>0</v>
      </c>
      <c r="J94" s="166"/>
      <c r="K94" s="166">
        <f>SUM(K95:K95)</f>
        <v>0</v>
      </c>
      <c r="L94" s="166"/>
      <c r="M94" s="166">
        <f>SUM(M95:M95)</f>
        <v>0</v>
      </c>
      <c r="N94" s="166"/>
      <c r="O94" s="166">
        <f>SUM(O95:O95)</f>
        <v>0</v>
      </c>
      <c r="P94" s="166"/>
      <c r="Q94" s="166">
        <f>SUM(Q95:Q95)</f>
        <v>0</v>
      </c>
      <c r="R94" s="166"/>
      <c r="S94" s="166"/>
      <c r="T94" s="167"/>
      <c r="U94" s="168"/>
      <c r="V94" s="168">
        <f>SUM(V95:V95)</f>
        <v>47.25</v>
      </c>
      <c r="W94" s="168"/>
      <c r="X94" s="168"/>
      <c r="AG94" t="s">
        <v>154</v>
      </c>
    </row>
    <row r="95" spans="1:60" ht="22.5" outlineLevel="1" x14ac:dyDescent="0.2">
      <c r="A95" s="188">
        <v>11</v>
      </c>
      <c r="B95" s="189" t="s">
        <v>229</v>
      </c>
      <c r="C95" s="190" t="s">
        <v>230</v>
      </c>
      <c r="D95" s="191" t="s">
        <v>231</v>
      </c>
      <c r="E95" s="192">
        <v>8.5908599999999993</v>
      </c>
      <c r="F95" s="193"/>
      <c r="G95" s="194">
        <f>ROUND(E95*F95,2)</f>
        <v>0</v>
      </c>
      <c r="H95" s="193"/>
      <c r="I95" s="194">
        <f>ROUND(E95*H95,2)</f>
        <v>0</v>
      </c>
      <c r="J95" s="193"/>
      <c r="K95" s="194">
        <f>ROUND(E95*J95,2)</f>
        <v>0</v>
      </c>
      <c r="L95" s="194">
        <v>21</v>
      </c>
      <c r="M95" s="194">
        <f>G95*(1+L95/100)</f>
        <v>0</v>
      </c>
      <c r="N95" s="194">
        <v>0</v>
      </c>
      <c r="O95" s="194">
        <f>ROUND(E95*N95,2)</f>
        <v>0</v>
      </c>
      <c r="P95" s="194">
        <v>0</v>
      </c>
      <c r="Q95" s="194">
        <f>ROUND(E95*P95,2)</f>
        <v>0</v>
      </c>
      <c r="R95" s="194"/>
      <c r="S95" s="194" t="s">
        <v>158</v>
      </c>
      <c r="T95" s="195" t="s">
        <v>158</v>
      </c>
      <c r="U95" s="177">
        <v>5.5</v>
      </c>
      <c r="V95" s="177">
        <f>ROUND(E95*U95,2)</f>
        <v>47.25</v>
      </c>
      <c r="W95" s="177"/>
      <c r="X95" s="177" t="s">
        <v>232</v>
      </c>
      <c r="Y95" s="178"/>
      <c r="Z95" s="178"/>
      <c r="AA95" s="178"/>
      <c r="AB95" s="178"/>
      <c r="AC95" s="178"/>
      <c r="AD95" s="178"/>
      <c r="AE95" s="178"/>
      <c r="AF95" s="178"/>
      <c r="AG95" s="178" t="s">
        <v>233</v>
      </c>
      <c r="AH95" s="178"/>
      <c r="AI95" s="178"/>
      <c r="AJ95" s="178"/>
      <c r="AK95" s="178"/>
      <c r="AL95" s="178"/>
      <c r="AM95" s="178"/>
      <c r="AN95" s="178"/>
      <c r="AO95" s="178"/>
      <c r="AP95" s="178"/>
      <c r="AQ95" s="178"/>
      <c r="AR95" s="178"/>
      <c r="AS95" s="178"/>
      <c r="AT95" s="178"/>
      <c r="AU95" s="178"/>
      <c r="AV95" s="178"/>
      <c r="AW95" s="178"/>
      <c r="AX95" s="178"/>
      <c r="AY95" s="178"/>
      <c r="AZ95" s="178"/>
      <c r="BA95" s="178"/>
      <c r="BB95" s="178"/>
      <c r="BC95" s="178"/>
      <c r="BD95" s="178"/>
      <c r="BE95" s="178"/>
      <c r="BF95" s="178"/>
      <c r="BG95" s="178"/>
      <c r="BH95" s="178"/>
    </row>
    <row r="96" spans="1:60" x14ac:dyDescent="0.2">
      <c r="A96" s="161" t="s">
        <v>153</v>
      </c>
      <c r="B96" s="162" t="s">
        <v>92</v>
      </c>
      <c r="C96" s="163" t="s">
        <v>93</v>
      </c>
      <c r="D96" s="164"/>
      <c r="E96" s="165"/>
      <c r="F96" s="166"/>
      <c r="G96" s="166">
        <f>SUMIF(AG97:AG100,"&lt;&gt;NOR",G97:G100)</f>
        <v>0</v>
      </c>
      <c r="H96" s="166"/>
      <c r="I96" s="166">
        <f>SUM(I97:I100)</f>
        <v>0</v>
      </c>
      <c r="J96" s="166"/>
      <c r="K96" s="166">
        <f>SUM(K97:K100)</f>
        <v>0</v>
      </c>
      <c r="L96" s="166"/>
      <c r="M96" s="166">
        <f>SUM(M97:M100)</f>
        <v>0</v>
      </c>
      <c r="N96" s="166"/>
      <c r="O96" s="166">
        <f>SUM(O97:O100)</f>
        <v>0</v>
      </c>
      <c r="P96" s="166"/>
      <c r="Q96" s="166">
        <f>SUM(Q97:Q100)</f>
        <v>0</v>
      </c>
      <c r="R96" s="166"/>
      <c r="S96" s="166"/>
      <c r="T96" s="167"/>
      <c r="U96" s="168"/>
      <c r="V96" s="168">
        <f>SUM(V97:V100)</f>
        <v>0</v>
      </c>
      <c r="W96" s="168"/>
      <c r="X96" s="168"/>
      <c r="AG96" t="s">
        <v>154</v>
      </c>
    </row>
    <row r="97" spans="1:60" ht="33.75" outlineLevel="1" x14ac:dyDescent="0.2">
      <c r="A97" s="169">
        <v>12</v>
      </c>
      <c r="B97" s="170" t="s">
        <v>332</v>
      </c>
      <c r="C97" s="171" t="s">
        <v>333</v>
      </c>
      <c r="D97" s="172" t="s">
        <v>186</v>
      </c>
      <c r="E97" s="173">
        <v>1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5">
        <v>0</v>
      </c>
      <c r="O97" s="175">
        <f>ROUND(E97*N97,2)</f>
        <v>0</v>
      </c>
      <c r="P97" s="175">
        <v>0</v>
      </c>
      <c r="Q97" s="175">
        <f>ROUND(E97*P97,2)</f>
        <v>0</v>
      </c>
      <c r="R97" s="175"/>
      <c r="S97" s="175" t="s">
        <v>187</v>
      </c>
      <c r="T97" s="176" t="s">
        <v>188</v>
      </c>
      <c r="U97" s="177">
        <v>0</v>
      </c>
      <c r="V97" s="177">
        <f>ROUND(E97*U97,2)</f>
        <v>0</v>
      </c>
      <c r="W97" s="177"/>
      <c r="X97" s="177" t="s">
        <v>159</v>
      </c>
      <c r="Y97" s="178"/>
      <c r="Z97" s="178"/>
      <c r="AA97" s="178"/>
      <c r="AB97" s="178"/>
      <c r="AC97" s="178"/>
      <c r="AD97" s="178"/>
      <c r="AE97" s="178"/>
      <c r="AF97" s="178"/>
      <c r="AG97" s="178" t="s">
        <v>174</v>
      </c>
      <c r="AH97" s="178"/>
      <c r="AI97" s="178"/>
      <c r="AJ97" s="178"/>
      <c r="AK97" s="178"/>
      <c r="AL97" s="178"/>
      <c r="AM97" s="178"/>
      <c r="AN97" s="178"/>
      <c r="AO97" s="178"/>
      <c r="AP97" s="178"/>
      <c r="AQ97" s="178"/>
      <c r="AR97" s="178"/>
      <c r="AS97" s="178"/>
      <c r="AT97" s="178"/>
      <c r="AU97" s="178"/>
      <c r="AV97" s="178"/>
      <c r="AW97" s="178"/>
      <c r="AX97" s="178"/>
      <c r="AY97" s="178"/>
      <c r="AZ97" s="178"/>
      <c r="BA97" s="178"/>
      <c r="BB97" s="178"/>
      <c r="BC97" s="178"/>
      <c r="BD97" s="178"/>
      <c r="BE97" s="178"/>
      <c r="BF97" s="178"/>
      <c r="BG97" s="178"/>
      <c r="BH97" s="178"/>
    </row>
    <row r="98" spans="1:60" ht="22.5" customHeight="1" outlineLevel="1" x14ac:dyDescent="0.2">
      <c r="A98" s="179"/>
      <c r="B98" s="180"/>
      <c r="C98" s="230" t="s">
        <v>334</v>
      </c>
      <c r="D98" s="230"/>
      <c r="E98" s="230"/>
      <c r="F98" s="230"/>
      <c r="G98" s="230"/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8"/>
      <c r="Z98" s="178"/>
      <c r="AA98" s="178"/>
      <c r="AB98" s="178"/>
      <c r="AC98" s="178"/>
      <c r="AD98" s="178"/>
      <c r="AE98" s="178"/>
      <c r="AF98" s="178"/>
      <c r="AG98" s="178" t="s">
        <v>162</v>
      </c>
      <c r="AH98" s="178"/>
      <c r="AI98" s="178"/>
      <c r="AJ98" s="178"/>
      <c r="AK98" s="178"/>
      <c r="AL98" s="178"/>
      <c r="AM98" s="178"/>
      <c r="AN98" s="178"/>
      <c r="AO98" s="178"/>
      <c r="AP98" s="178"/>
      <c r="AQ98" s="178"/>
      <c r="AR98" s="178"/>
      <c r="AS98" s="178"/>
      <c r="AT98" s="178"/>
      <c r="AU98" s="178"/>
      <c r="AV98" s="178"/>
      <c r="AW98" s="178"/>
      <c r="AX98" s="178"/>
      <c r="AY98" s="178"/>
      <c r="AZ98" s="178"/>
      <c r="BA98" s="181" t="str">
        <f>C98</f>
        <v>Kompletní dodávka a montáž včetně uvedení do provozu, prostupů, zaškolení, seřízení, zkoušek dle příslušných ČSN a dalších pomocných prací a zednických přípomocí</v>
      </c>
      <c r="BB98" s="178"/>
      <c r="BC98" s="178"/>
      <c r="BD98" s="178"/>
      <c r="BE98" s="178"/>
      <c r="BF98" s="178"/>
      <c r="BG98" s="178"/>
      <c r="BH98" s="178"/>
    </row>
    <row r="99" spans="1:60" outlineLevel="1" x14ac:dyDescent="0.2">
      <c r="A99" s="179"/>
      <c r="B99" s="180"/>
      <c r="C99" s="182" t="s">
        <v>163</v>
      </c>
      <c r="D99" s="183"/>
      <c r="E99" s="184"/>
      <c r="F99" s="177"/>
      <c r="G99" s="177"/>
      <c r="H99" s="177"/>
      <c r="I99" s="177"/>
      <c r="J99" s="177"/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8"/>
      <c r="Z99" s="178"/>
      <c r="AA99" s="178"/>
      <c r="AB99" s="178"/>
      <c r="AC99" s="178"/>
      <c r="AD99" s="178"/>
      <c r="AE99" s="178"/>
      <c r="AF99" s="178"/>
      <c r="AG99" s="178" t="s">
        <v>164</v>
      </c>
      <c r="AH99" s="178">
        <v>0</v>
      </c>
      <c r="AI99" s="178"/>
      <c r="AJ99" s="178"/>
      <c r="AK99" s="178"/>
      <c r="AL99" s="178"/>
      <c r="AM99" s="178"/>
      <c r="AN99" s="178"/>
      <c r="AO99" s="178"/>
      <c r="AP99" s="178"/>
      <c r="AQ99" s="178"/>
      <c r="AR99" s="178"/>
      <c r="AS99" s="178"/>
      <c r="AT99" s="178"/>
      <c r="AU99" s="178"/>
      <c r="AV99" s="178"/>
      <c r="AW99" s="178"/>
      <c r="AX99" s="178"/>
      <c r="AY99" s="178"/>
      <c r="AZ99" s="178"/>
      <c r="BA99" s="178"/>
      <c r="BB99" s="178"/>
      <c r="BC99" s="178"/>
      <c r="BD99" s="178"/>
      <c r="BE99" s="178"/>
      <c r="BF99" s="178"/>
      <c r="BG99" s="178"/>
      <c r="BH99" s="178"/>
    </row>
    <row r="100" spans="1:60" outlineLevel="1" x14ac:dyDescent="0.2">
      <c r="A100" s="179"/>
      <c r="B100" s="180"/>
      <c r="C100" s="182" t="s">
        <v>241</v>
      </c>
      <c r="D100" s="183"/>
      <c r="E100" s="184">
        <v>1</v>
      </c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8"/>
      <c r="Z100" s="178"/>
      <c r="AA100" s="178"/>
      <c r="AB100" s="178"/>
      <c r="AC100" s="178"/>
      <c r="AD100" s="178"/>
      <c r="AE100" s="178"/>
      <c r="AF100" s="178"/>
      <c r="AG100" s="178" t="s">
        <v>164</v>
      </c>
      <c r="AH100" s="178">
        <v>0</v>
      </c>
      <c r="AI100" s="178"/>
      <c r="AJ100" s="178"/>
      <c r="AK100" s="178"/>
      <c r="AL100" s="178"/>
      <c r="AM100" s="178"/>
      <c r="AN100" s="178"/>
      <c r="AO100" s="178"/>
      <c r="AP100" s="178"/>
      <c r="AQ100" s="178"/>
      <c r="AR100" s="178"/>
      <c r="AS100" s="178"/>
      <c r="AT100" s="178"/>
      <c r="AU100" s="178"/>
      <c r="AV100" s="178"/>
      <c r="AW100" s="178"/>
      <c r="AX100" s="178"/>
      <c r="AY100" s="178"/>
      <c r="AZ100" s="178"/>
      <c r="BA100" s="178"/>
      <c r="BB100" s="178"/>
      <c r="BC100" s="178"/>
      <c r="BD100" s="178"/>
      <c r="BE100" s="178"/>
      <c r="BF100" s="178"/>
      <c r="BG100" s="178"/>
      <c r="BH100" s="178"/>
    </row>
    <row r="101" spans="1:60" x14ac:dyDescent="0.2">
      <c r="A101" s="161" t="s">
        <v>153</v>
      </c>
      <c r="B101" s="162" t="s">
        <v>96</v>
      </c>
      <c r="C101" s="163" t="s">
        <v>97</v>
      </c>
      <c r="D101" s="164"/>
      <c r="E101" s="165"/>
      <c r="F101" s="166"/>
      <c r="G101" s="166">
        <f>SUMIF(AG102:AG127,"&lt;&gt;NOR",G102:G127)</f>
        <v>0</v>
      </c>
      <c r="H101" s="166"/>
      <c r="I101" s="166">
        <f>SUM(I102:I127)</f>
        <v>0</v>
      </c>
      <c r="J101" s="166"/>
      <c r="K101" s="166">
        <f>SUM(K102:K127)</f>
        <v>0</v>
      </c>
      <c r="L101" s="166"/>
      <c r="M101" s="166">
        <f>SUM(M102:M127)</f>
        <v>0</v>
      </c>
      <c r="N101" s="166"/>
      <c r="O101" s="166">
        <f>SUM(O102:O127)</f>
        <v>1.8</v>
      </c>
      <c r="P101" s="166"/>
      <c r="Q101" s="166">
        <f>SUM(Q102:Q127)</f>
        <v>0</v>
      </c>
      <c r="R101" s="166"/>
      <c r="S101" s="166"/>
      <c r="T101" s="167"/>
      <c r="U101" s="168"/>
      <c r="V101" s="168">
        <f>SUM(V102:V127)</f>
        <v>55.54</v>
      </c>
      <c r="W101" s="168"/>
      <c r="X101" s="168"/>
      <c r="AG101" t="s">
        <v>154</v>
      </c>
    </row>
    <row r="102" spans="1:60" ht="22.5" outlineLevel="1" x14ac:dyDescent="0.2">
      <c r="A102" s="169">
        <v>13</v>
      </c>
      <c r="B102" s="170" t="s">
        <v>335</v>
      </c>
      <c r="C102" s="171" t="s">
        <v>336</v>
      </c>
      <c r="D102" s="172" t="s">
        <v>157</v>
      </c>
      <c r="E102" s="173">
        <v>108.7</v>
      </c>
      <c r="F102" s="174"/>
      <c r="G102" s="175">
        <f>ROUND(E102*F102,2)</f>
        <v>0</v>
      </c>
      <c r="H102" s="174"/>
      <c r="I102" s="175">
        <f>ROUND(E102*H102,2)</f>
        <v>0</v>
      </c>
      <c r="J102" s="174"/>
      <c r="K102" s="175">
        <f>ROUND(E102*J102,2)</f>
        <v>0</v>
      </c>
      <c r="L102" s="175">
        <v>21</v>
      </c>
      <c r="M102" s="175">
        <f>G102*(1+L102/100)</f>
        <v>0</v>
      </c>
      <c r="N102" s="175">
        <v>0</v>
      </c>
      <c r="O102" s="175">
        <f>ROUND(E102*N102,2)</f>
        <v>0</v>
      </c>
      <c r="P102" s="175">
        <v>0</v>
      </c>
      <c r="Q102" s="175">
        <f>ROUND(E102*P102,2)</f>
        <v>0</v>
      </c>
      <c r="R102" s="175"/>
      <c r="S102" s="175" t="s">
        <v>187</v>
      </c>
      <c r="T102" s="176" t="s">
        <v>188</v>
      </c>
      <c r="U102" s="177">
        <v>0.48</v>
      </c>
      <c r="V102" s="177">
        <f>ROUND(E102*U102,2)</f>
        <v>52.18</v>
      </c>
      <c r="W102" s="177"/>
      <c r="X102" s="177" t="s">
        <v>159</v>
      </c>
      <c r="Y102" s="178"/>
      <c r="Z102" s="178"/>
      <c r="AA102" s="178"/>
      <c r="AB102" s="178"/>
      <c r="AC102" s="178"/>
      <c r="AD102" s="178"/>
      <c r="AE102" s="178"/>
      <c r="AF102" s="178"/>
      <c r="AG102" s="178" t="s">
        <v>174</v>
      </c>
      <c r="AH102" s="178"/>
      <c r="AI102" s="178"/>
      <c r="AJ102" s="178"/>
      <c r="AK102" s="178"/>
      <c r="AL102" s="178"/>
      <c r="AM102" s="178"/>
      <c r="AN102" s="178"/>
      <c r="AO102" s="178"/>
      <c r="AP102" s="178"/>
      <c r="AQ102" s="178"/>
      <c r="AR102" s="178"/>
      <c r="AS102" s="178"/>
      <c r="AT102" s="178"/>
      <c r="AU102" s="178"/>
      <c r="AV102" s="178"/>
      <c r="AW102" s="178"/>
      <c r="AX102" s="178"/>
      <c r="AY102" s="178"/>
      <c r="AZ102" s="178"/>
      <c r="BA102" s="178"/>
      <c r="BB102" s="178"/>
      <c r="BC102" s="178"/>
      <c r="BD102" s="178"/>
      <c r="BE102" s="178"/>
      <c r="BF102" s="178"/>
      <c r="BG102" s="178"/>
      <c r="BH102" s="178"/>
    </row>
    <row r="103" spans="1:60" outlineLevel="1" x14ac:dyDescent="0.2">
      <c r="A103" s="179"/>
      <c r="B103" s="180"/>
      <c r="C103" s="182" t="s">
        <v>163</v>
      </c>
      <c r="D103" s="183"/>
      <c r="E103" s="184"/>
      <c r="F103" s="177"/>
      <c r="G103" s="177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8"/>
      <c r="Z103" s="178"/>
      <c r="AA103" s="178"/>
      <c r="AB103" s="178"/>
      <c r="AC103" s="178"/>
      <c r="AD103" s="178"/>
      <c r="AE103" s="178"/>
      <c r="AF103" s="178"/>
      <c r="AG103" s="178" t="s">
        <v>164</v>
      </c>
      <c r="AH103" s="178">
        <v>0</v>
      </c>
      <c r="AI103" s="178"/>
      <c r="AJ103" s="178"/>
      <c r="AK103" s="178"/>
      <c r="AL103" s="178"/>
      <c r="AM103" s="178"/>
      <c r="AN103" s="178"/>
      <c r="AO103" s="178"/>
      <c r="AP103" s="178"/>
      <c r="AQ103" s="178"/>
      <c r="AR103" s="178"/>
      <c r="AS103" s="178"/>
      <c r="AT103" s="178"/>
      <c r="AU103" s="178"/>
      <c r="AV103" s="178"/>
      <c r="AW103" s="178"/>
      <c r="AX103" s="178"/>
      <c r="AY103" s="178"/>
      <c r="AZ103" s="178"/>
      <c r="BA103" s="178"/>
      <c r="BB103" s="178"/>
      <c r="BC103" s="178"/>
      <c r="BD103" s="178"/>
      <c r="BE103" s="178"/>
      <c r="BF103" s="178"/>
      <c r="BG103" s="178"/>
      <c r="BH103" s="178"/>
    </row>
    <row r="104" spans="1:60" outlineLevel="1" x14ac:dyDescent="0.2">
      <c r="A104" s="179"/>
      <c r="B104" s="180"/>
      <c r="C104" s="182" t="s">
        <v>324</v>
      </c>
      <c r="D104" s="183"/>
      <c r="E104" s="184"/>
      <c r="F104" s="177"/>
      <c r="G104" s="177"/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8"/>
      <c r="Z104" s="178"/>
      <c r="AA104" s="178"/>
      <c r="AB104" s="178"/>
      <c r="AC104" s="178"/>
      <c r="AD104" s="178"/>
      <c r="AE104" s="178"/>
      <c r="AF104" s="178"/>
      <c r="AG104" s="178" t="s">
        <v>164</v>
      </c>
      <c r="AH104" s="178">
        <v>0</v>
      </c>
      <c r="AI104" s="178"/>
      <c r="AJ104" s="178"/>
      <c r="AK104" s="178"/>
      <c r="AL104" s="178"/>
      <c r="AM104" s="178"/>
      <c r="AN104" s="178"/>
      <c r="AO104" s="178"/>
      <c r="AP104" s="178"/>
      <c r="AQ104" s="178"/>
      <c r="AR104" s="178"/>
      <c r="AS104" s="178"/>
      <c r="AT104" s="178"/>
      <c r="AU104" s="178"/>
      <c r="AV104" s="178"/>
      <c r="AW104" s="178"/>
      <c r="AX104" s="178"/>
      <c r="AY104" s="178"/>
      <c r="AZ104" s="178"/>
      <c r="BA104" s="178"/>
      <c r="BB104" s="178"/>
      <c r="BC104" s="178"/>
      <c r="BD104" s="178"/>
      <c r="BE104" s="178"/>
      <c r="BF104" s="178"/>
      <c r="BG104" s="178"/>
      <c r="BH104" s="178"/>
    </row>
    <row r="105" spans="1:60" ht="22.5" outlineLevel="1" x14ac:dyDescent="0.2">
      <c r="A105" s="179"/>
      <c r="B105" s="180"/>
      <c r="C105" s="182" t="s">
        <v>337</v>
      </c>
      <c r="D105" s="183"/>
      <c r="E105" s="184"/>
      <c r="F105" s="177"/>
      <c r="G105" s="177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8"/>
      <c r="Z105" s="178"/>
      <c r="AA105" s="178"/>
      <c r="AB105" s="178"/>
      <c r="AC105" s="178"/>
      <c r="AD105" s="178"/>
      <c r="AE105" s="178"/>
      <c r="AF105" s="178"/>
      <c r="AG105" s="178" t="s">
        <v>164</v>
      </c>
      <c r="AH105" s="178">
        <v>0</v>
      </c>
      <c r="AI105" s="178"/>
      <c r="AJ105" s="178"/>
      <c r="AK105" s="178"/>
      <c r="AL105" s="178"/>
      <c r="AM105" s="178"/>
      <c r="AN105" s="178"/>
      <c r="AO105" s="178"/>
      <c r="AP105" s="178"/>
      <c r="AQ105" s="178"/>
      <c r="AR105" s="178"/>
      <c r="AS105" s="178"/>
      <c r="AT105" s="178"/>
      <c r="AU105" s="178"/>
      <c r="AV105" s="178"/>
      <c r="AW105" s="178"/>
      <c r="AX105" s="178"/>
      <c r="AY105" s="178"/>
      <c r="AZ105" s="178"/>
      <c r="BA105" s="178"/>
      <c r="BB105" s="178"/>
      <c r="BC105" s="178"/>
      <c r="BD105" s="178"/>
      <c r="BE105" s="178"/>
      <c r="BF105" s="178"/>
      <c r="BG105" s="178"/>
      <c r="BH105" s="178"/>
    </row>
    <row r="106" spans="1:60" outlineLevel="1" x14ac:dyDescent="0.2">
      <c r="A106" s="179"/>
      <c r="B106" s="180"/>
      <c r="C106" s="182" t="s">
        <v>178</v>
      </c>
      <c r="D106" s="183"/>
      <c r="E106" s="184">
        <v>73.900000000000006</v>
      </c>
      <c r="F106" s="177"/>
      <c r="G106" s="177"/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8"/>
      <c r="Z106" s="178"/>
      <c r="AA106" s="178"/>
      <c r="AB106" s="178"/>
      <c r="AC106" s="178"/>
      <c r="AD106" s="178"/>
      <c r="AE106" s="178"/>
      <c r="AF106" s="178"/>
      <c r="AG106" s="178" t="s">
        <v>164</v>
      </c>
      <c r="AH106" s="178">
        <v>0</v>
      </c>
      <c r="AI106" s="178"/>
      <c r="AJ106" s="178"/>
      <c r="AK106" s="178"/>
      <c r="AL106" s="178"/>
      <c r="AM106" s="178"/>
      <c r="AN106" s="178"/>
      <c r="AO106" s="178"/>
      <c r="AP106" s="178"/>
      <c r="AQ106" s="178"/>
      <c r="AR106" s="178"/>
      <c r="AS106" s="178"/>
      <c r="AT106" s="178"/>
      <c r="AU106" s="178"/>
      <c r="AV106" s="178"/>
      <c r="AW106" s="178"/>
      <c r="AX106" s="178"/>
      <c r="AY106" s="178"/>
      <c r="AZ106" s="178"/>
      <c r="BA106" s="178"/>
      <c r="BB106" s="178"/>
      <c r="BC106" s="178"/>
      <c r="BD106" s="178"/>
      <c r="BE106" s="178"/>
      <c r="BF106" s="178"/>
      <c r="BG106" s="178"/>
      <c r="BH106" s="178"/>
    </row>
    <row r="107" spans="1:60" outlineLevel="1" x14ac:dyDescent="0.2">
      <c r="A107" s="179"/>
      <c r="B107" s="180"/>
      <c r="C107" s="182" t="s">
        <v>179</v>
      </c>
      <c r="D107" s="183"/>
      <c r="E107" s="184">
        <v>34.799999999999997</v>
      </c>
      <c r="F107" s="177"/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8"/>
      <c r="Z107" s="178"/>
      <c r="AA107" s="178"/>
      <c r="AB107" s="178"/>
      <c r="AC107" s="178"/>
      <c r="AD107" s="178"/>
      <c r="AE107" s="178"/>
      <c r="AF107" s="178"/>
      <c r="AG107" s="178" t="s">
        <v>164</v>
      </c>
      <c r="AH107" s="178">
        <v>0</v>
      </c>
      <c r="AI107" s="178"/>
      <c r="AJ107" s="178"/>
      <c r="AK107" s="178"/>
      <c r="AL107" s="178"/>
      <c r="AM107" s="178"/>
      <c r="AN107" s="178"/>
      <c r="AO107" s="178"/>
      <c r="AP107" s="178"/>
      <c r="AQ107" s="178"/>
      <c r="AR107" s="178"/>
      <c r="AS107" s="178"/>
      <c r="AT107" s="178"/>
      <c r="AU107" s="178"/>
      <c r="AV107" s="178"/>
      <c r="AW107" s="178"/>
      <c r="AX107" s="178"/>
      <c r="AY107" s="178"/>
      <c r="AZ107" s="178"/>
      <c r="BA107" s="178"/>
      <c r="BB107" s="178"/>
      <c r="BC107" s="178"/>
      <c r="BD107" s="178"/>
      <c r="BE107" s="178"/>
      <c r="BF107" s="178"/>
      <c r="BG107" s="178"/>
      <c r="BH107" s="178"/>
    </row>
    <row r="108" spans="1:60" outlineLevel="1" x14ac:dyDescent="0.2">
      <c r="A108" s="179"/>
      <c r="B108" s="180"/>
      <c r="C108" s="185" t="s">
        <v>170</v>
      </c>
      <c r="D108" s="186"/>
      <c r="E108" s="187">
        <v>108.7</v>
      </c>
      <c r="F108" s="177"/>
      <c r="G108" s="177"/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8"/>
      <c r="Z108" s="178"/>
      <c r="AA108" s="178"/>
      <c r="AB108" s="178"/>
      <c r="AC108" s="178"/>
      <c r="AD108" s="178"/>
      <c r="AE108" s="178"/>
      <c r="AF108" s="178"/>
      <c r="AG108" s="178" t="s">
        <v>164</v>
      </c>
      <c r="AH108" s="178">
        <v>1</v>
      </c>
      <c r="AI108" s="178"/>
      <c r="AJ108" s="178"/>
      <c r="AK108" s="178"/>
      <c r="AL108" s="178"/>
      <c r="AM108" s="178"/>
      <c r="AN108" s="178"/>
      <c r="AO108" s="178"/>
      <c r="AP108" s="178"/>
      <c r="AQ108" s="178"/>
      <c r="AR108" s="178"/>
      <c r="AS108" s="178"/>
      <c r="AT108" s="178"/>
      <c r="AU108" s="178"/>
      <c r="AV108" s="178"/>
      <c r="AW108" s="178"/>
      <c r="AX108" s="178"/>
      <c r="AY108" s="178"/>
      <c r="AZ108" s="178"/>
      <c r="BA108" s="178"/>
      <c r="BB108" s="178"/>
      <c r="BC108" s="178"/>
      <c r="BD108" s="178"/>
      <c r="BE108" s="178"/>
      <c r="BF108" s="178"/>
      <c r="BG108" s="178"/>
      <c r="BH108" s="178"/>
    </row>
    <row r="109" spans="1:60" outlineLevel="1" x14ac:dyDescent="0.2">
      <c r="A109" s="169">
        <v>14</v>
      </c>
      <c r="B109" s="170" t="s">
        <v>338</v>
      </c>
      <c r="C109" s="171" t="s">
        <v>339</v>
      </c>
      <c r="D109" s="172" t="s">
        <v>157</v>
      </c>
      <c r="E109" s="173">
        <v>119.57</v>
      </c>
      <c r="F109" s="174"/>
      <c r="G109" s="175">
        <f>ROUND(E109*F109,2)</f>
        <v>0</v>
      </c>
      <c r="H109" s="174"/>
      <c r="I109" s="175">
        <f>ROUND(E109*H109,2)</f>
        <v>0</v>
      </c>
      <c r="J109" s="174"/>
      <c r="K109" s="175">
        <f>ROUND(E109*J109,2)</f>
        <v>0</v>
      </c>
      <c r="L109" s="175">
        <v>21</v>
      </c>
      <c r="M109" s="175">
        <f>G109*(1+L109/100)</f>
        <v>0</v>
      </c>
      <c r="N109" s="175">
        <v>1.4999999999999999E-2</v>
      </c>
      <c r="O109" s="175">
        <f>ROUND(E109*N109,2)</f>
        <v>1.79</v>
      </c>
      <c r="P109" s="175">
        <v>0</v>
      </c>
      <c r="Q109" s="175">
        <f>ROUND(E109*P109,2)</f>
        <v>0</v>
      </c>
      <c r="R109" s="175"/>
      <c r="S109" s="175" t="s">
        <v>187</v>
      </c>
      <c r="T109" s="176" t="s">
        <v>188</v>
      </c>
      <c r="U109" s="177">
        <v>0</v>
      </c>
      <c r="V109" s="177">
        <f>ROUND(E109*U109,2)</f>
        <v>0</v>
      </c>
      <c r="W109" s="177"/>
      <c r="X109" s="177" t="s">
        <v>340</v>
      </c>
      <c r="Y109" s="178"/>
      <c r="Z109" s="178"/>
      <c r="AA109" s="178"/>
      <c r="AB109" s="178"/>
      <c r="AC109" s="178"/>
      <c r="AD109" s="178"/>
      <c r="AE109" s="178"/>
      <c r="AF109" s="178"/>
      <c r="AG109" s="178" t="s">
        <v>341</v>
      </c>
      <c r="AH109" s="178"/>
      <c r="AI109" s="178"/>
      <c r="AJ109" s="178"/>
      <c r="AK109" s="178"/>
      <c r="AL109" s="178"/>
      <c r="AM109" s="178"/>
      <c r="AN109" s="178"/>
      <c r="AO109" s="178"/>
      <c r="AP109" s="178"/>
      <c r="AQ109" s="178"/>
      <c r="AR109" s="178"/>
      <c r="AS109" s="178"/>
      <c r="AT109" s="178"/>
      <c r="AU109" s="178"/>
      <c r="AV109" s="178"/>
      <c r="AW109" s="178"/>
      <c r="AX109" s="178"/>
      <c r="AY109" s="178"/>
      <c r="AZ109" s="178"/>
      <c r="BA109" s="178"/>
      <c r="BB109" s="178"/>
      <c r="BC109" s="178"/>
      <c r="BD109" s="178"/>
      <c r="BE109" s="178"/>
      <c r="BF109" s="178"/>
      <c r="BG109" s="178"/>
      <c r="BH109" s="178"/>
    </row>
    <row r="110" spans="1:60" ht="12.75" customHeight="1" outlineLevel="1" x14ac:dyDescent="0.2">
      <c r="A110" s="179"/>
      <c r="B110" s="180"/>
      <c r="C110" s="230" t="s">
        <v>342</v>
      </c>
      <c r="D110" s="230"/>
      <c r="E110" s="230"/>
      <c r="F110" s="230"/>
      <c r="G110" s="230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8"/>
      <c r="Z110" s="178"/>
      <c r="AA110" s="178"/>
      <c r="AB110" s="178"/>
      <c r="AC110" s="178"/>
      <c r="AD110" s="178"/>
      <c r="AE110" s="178"/>
      <c r="AF110" s="178"/>
      <c r="AG110" s="178" t="s">
        <v>162</v>
      </c>
      <c r="AH110" s="178"/>
      <c r="AI110" s="178"/>
      <c r="AJ110" s="178"/>
      <c r="AK110" s="178"/>
      <c r="AL110" s="178"/>
      <c r="AM110" s="178"/>
      <c r="AN110" s="178"/>
      <c r="AO110" s="178"/>
      <c r="AP110" s="178"/>
      <c r="AQ110" s="178"/>
      <c r="AR110" s="178"/>
      <c r="AS110" s="178"/>
      <c r="AT110" s="178"/>
      <c r="AU110" s="178"/>
      <c r="AV110" s="178"/>
      <c r="AW110" s="178"/>
      <c r="AX110" s="178"/>
      <c r="AY110" s="178"/>
      <c r="AZ110" s="178"/>
      <c r="BA110" s="178"/>
      <c r="BB110" s="178"/>
      <c r="BC110" s="178"/>
      <c r="BD110" s="178"/>
      <c r="BE110" s="178"/>
      <c r="BF110" s="178"/>
      <c r="BG110" s="178"/>
      <c r="BH110" s="178"/>
    </row>
    <row r="111" spans="1:60" ht="12.75" customHeight="1" outlineLevel="1" x14ac:dyDescent="0.2">
      <c r="A111" s="179"/>
      <c r="B111" s="180"/>
      <c r="C111" s="233" t="s">
        <v>343</v>
      </c>
      <c r="D111" s="233"/>
      <c r="E111" s="233"/>
      <c r="F111" s="233"/>
      <c r="G111" s="233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8"/>
      <c r="Z111" s="178"/>
      <c r="AA111" s="178"/>
      <c r="AB111" s="178"/>
      <c r="AC111" s="178"/>
      <c r="AD111" s="178"/>
      <c r="AE111" s="178"/>
      <c r="AF111" s="178"/>
      <c r="AG111" s="178" t="s">
        <v>162</v>
      </c>
      <c r="AH111" s="178"/>
      <c r="AI111" s="178"/>
      <c r="AJ111" s="178"/>
      <c r="AK111" s="178"/>
      <c r="AL111" s="178"/>
      <c r="AM111" s="178"/>
      <c r="AN111" s="178"/>
      <c r="AO111" s="178"/>
      <c r="AP111" s="178"/>
      <c r="AQ111" s="178"/>
      <c r="AR111" s="178"/>
      <c r="AS111" s="178"/>
      <c r="AT111" s="178"/>
      <c r="AU111" s="178"/>
      <c r="AV111" s="178"/>
      <c r="AW111" s="178"/>
      <c r="AX111" s="178"/>
      <c r="AY111" s="178"/>
      <c r="AZ111" s="178"/>
      <c r="BA111" s="178"/>
      <c r="BB111" s="178"/>
      <c r="BC111" s="178"/>
      <c r="BD111" s="178"/>
      <c r="BE111" s="178"/>
      <c r="BF111" s="178"/>
      <c r="BG111" s="178"/>
      <c r="BH111" s="178"/>
    </row>
    <row r="112" spans="1:60" ht="12.75" customHeight="1" outlineLevel="1" x14ac:dyDescent="0.2">
      <c r="A112" s="179"/>
      <c r="B112" s="180"/>
      <c r="C112" s="233" t="s">
        <v>344</v>
      </c>
      <c r="D112" s="233"/>
      <c r="E112" s="233"/>
      <c r="F112" s="233"/>
      <c r="G112" s="233"/>
      <c r="H112" s="177"/>
      <c r="I112" s="177"/>
      <c r="J112" s="177"/>
      <c r="K112" s="177"/>
      <c r="L112" s="177"/>
      <c r="M112" s="177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8"/>
      <c r="Z112" s="178"/>
      <c r="AA112" s="178"/>
      <c r="AB112" s="178"/>
      <c r="AC112" s="178"/>
      <c r="AD112" s="178"/>
      <c r="AE112" s="178"/>
      <c r="AF112" s="178"/>
      <c r="AG112" s="178" t="s">
        <v>162</v>
      </c>
      <c r="AH112" s="178"/>
      <c r="AI112" s="178"/>
      <c r="AJ112" s="178"/>
      <c r="AK112" s="178"/>
      <c r="AL112" s="178"/>
      <c r="AM112" s="178"/>
      <c r="AN112" s="178"/>
      <c r="AO112" s="178"/>
      <c r="AP112" s="178"/>
      <c r="AQ112" s="178"/>
      <c r="AR112" s="178"/>
      <c r="AS112" s="178"/>
      <c r="AT112" s="178"/>
      <c r="AU112" s="178"/>
      <c r="AV112" s="178"/>
      <c r="AW112" s="178"/>
      <c r="AX112" s="178"/>
      <c r="AY112" s="178"/>
      <c r="AZ112" s="178"/>
      <c r="BA112" s="178"/>
      <c r="BB112" s="178"/>
      <c r="BC112" s="178"/>
      <c r="BD112" s="178"/>
      <c r="BE112" s="178"/>
      <c r="BF112" s="178"/>
      <c r="BG112" s="178"/>
      <c r="BH112" s="178"/>
    </row>
    <row r="113" spans="1:60" outlineLevel="1" x14ac:dyDescent="0.2">
      <c r="A113" s="179"/>
      <c r="B113" s="180"/>
      <c r="C113" s="182" t="s">
        <v>163</v>
      </c>
      <c r="D113" s="183"/>
      <c r="E113" s="184"/>
      <c r="F113" s="177"/>
      <c r="G113" s="177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8"/>
      <c r="Z113" s="178"/>
      <c r="AA113" s="178"/>
      <c r="AB113" s="178"/>
      <c r="AC113" s="178"/>
      <c r="AD113" s="178"/>
      <c r="AE113" s="178"/>
      <c r="AF113" s="178"/>
      <c r="AG113" s="178" t="s">
        <v>164</v>
      </c>
      <c r="AH113" s="178">
        <v>0</v>
      </c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</row>
    <row r="114" spans="1:60" outlineLevel="1" x14ac:dyDescent="0.2">
      <c r="A114" s="179"/>
      <c r="B114" s="180"/>
      <c r="C114" s="182" t="s">
        <v>324</v>
      </c>
      <c r="D114" s="183"/>
      <c r="E114" s="184"/>
      <c r="F114" s="177"/>
      <c r="G114" s="177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8"/>
      <c r="Z114" s="178"/>
      <c r="AA114" s="178"/>
      <c r="AB114" s="178"/>
      <c r="AC114" s="178"/>
      <c r="AD114" s="178"/>
      <c r="AE114" s="178"/>
      <c r="AF114" s="178"/>
      <c r="AG114" s="178" t="s">
        <v>164</v>
      </c>
      <c r="AH114" s="178">
        <v>0</v>
      </c>
      <c r="AI114" s="178"/>
      <c r="AJ114" s="178"/>
      <c r="AK114" s="178"/>
      <c r="AL114" s="178"/>
      <c r="AM114" s="178"/>
      <c r="AN114" s="178"/>
      <c r="AO114" s="178"/>
      <c r="AP114" s="178"/>
      <c r="AQ114" s="178"/>
      <c r="AR114" s="178"/>
      <c r="AS114" s="178"/>
      <c r="AT114" s="178"/>
      <c r="AU114" s="178"/>
      <c r="AV114" s="178"/>
      <c r="AW114" s="178"/>
      <c r="AX114" s="178"/>
      <c r="AY114" s="178"/>
      <c r="AZ114" s="178"/>
      <c r="BA114" s="178"/>
      <c r="BB114" s="178"/>
      <c r="BC114" s="178"/>
      <c r="BD114" s="178"/>
      <c r="BE114" s="178"/>
      <c r="BF114" s="178"/>
      <c r="BG114" s="178"/>
      <c r="BH114" s="178"/>
    </row>
    <row r="115" spans="1:60" ht="22.5" outlineLevel="1" x14ac:dyDescent="0.2">
      <c r="A115" s="179"/>
      <c r="B115" s="180"/>
      <c r="C115" s="182" t="s">
        <v>337</v>
      </c>
      <c r="D115" s="183"/>
      <c r="E115" s="184"/>
      <c r="F115" s="177"/>
      <c r="G115" s="177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8"/>
      <c r="Z115" s="178"/>
      <c r="AA115" s="178"/>
      <c r="AB115" s="178"/>
      <c r="AC115" s="178"/>
      <c r="AD115" s="178"/>
      <c r="AE115" s="178"/>
      <c r="AF115" s="178"/>
      <c r="AG115" s="178" t="s">
        <v>164</v>
      </c>
      <c r="AH115" s="178">
        <v>0</v>
      </c>
      <c r="AI115" s="178"/>
      <c r="AJ115" s="178"/>
      <c r="AK115" s="178"/>
      <c r="AL115" s="178"/>
      <c r="AM115" s="178"/>
      <c r="AN115" s="178"/>
      <c r="AO115" s="178"/>
      <c r="AP115" s="178"/>
      <c r="AQ115" s="178"/>
      <c r="AR115" s="178"/>
      <c r="AS115" s="178"/>
      <c r="AT115" s="178"/>
      <c r="AU115" s="178"/>
      <c r="AV115" s="178"/>
      <c r="AW115" s="178"/>
      <c r="AX115" s="178"/>
      <c r="AY115" s="178"/>
      <c r="AZ115" s="178"/>
      <c r="BA115" s="178"/>
      <c r="BB115" s="178"/>
      <c r="BC115" s="178"/>
      <c r="BD115" s="178"/>
      <c r="BE115" s="178"/>
      <c r="BF115" s="178"/>
      <c r="BG115" s="178"/>
      <c r="BH115" s="178"/>
    </row>
    <row r="116" spans="1:60" outlineLevel="1" x14ac:dyDescent="0.2">
      <c r="A116" s="179"/>
      <c r="B116" s="180"/>
      <c r="C116" s="182" t="s">
        <v>178</v>
      </c>
      <c r="D116" s="183"/>
      <c r="E116" s="184">
        <v>73.900000000000006</v>
      </c>
      <c r="F116" s="177"/>
      <c r="G116" s="177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8"/>
      <c r="Z116" s="178"/>
      <c r="AA116" s="178"/>
      <c r="AB116" s="178"/>
      <c r="AC116" s="178"/>
      <c r="AD116" s="178"/>
      <c r="AE116" s="178"/>
      <c r="AF116" s="178"/>
      <c r="AG116" s="178" t="s">
        <v>164</v>
      </c>
      <c r="AH116" s="178">
        <v>0</v>
      </c>
      <c r="AI116" s="178"/>
      <c r="AJ116" s="178"/>
      <c r="AK116" s="178"/>
      <c r="AL116" s="178"/>
      <c r="AM116" s="178"/>
      <c r="AN116" s="178"/>
      <c r="AO116" s="178"/>
      <c r="AP116" s="178"/>
      <c r="AQ116" s="178"/>
      <c r="AR116" s="178"/>
      <c r="AS116" s="178"/>
      <c r="AT116" s="178"/>
      <c r="AU116" s="178"/>
      <c r="AV116" s="178"/>
      <c r="AW116" s="178"/>
      <c r="AX116" s="178"/>
      <c r="AY116" s="178"/>
      <c r="AZ116" s="178"/>
      <c r="BA116" s="178"/>
      <c r="BB116" s="178"/>
      <c r="BC116" s="178"/>
      <c r="BD116" s="178"/>
      <c r="BE116" s="178"/>
      <c r="BF116" s="178"/>
      <c r="BG116" s="178"/>
      <c r="BH116" s="178"/>
    </row>
    <row r="117" spans="1:60" outlineLevel="1" x14ac:dyDescent="0.2">
      <c r="A117" s="179"/>
      <c r="B117" s="180"/>
      <c r="C117" s="182" t="s">
        <v>179</v>
      </c>
      <c r="D117" s="183"/>
      <c r="E117" s="184">
        <v>34.799999999999997</v>
      </c>
      <c r="F117" s="177"/>
      <c r="G117" s="177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8"/>
      <c r="Z117" s="178"/>
      <c r="AA117" s="178"/>
      <c r="AB117" s="178"/>
      <c r="AC117" s="178"/>
      <c r="AD117" s="178"/>
      <c r="AE117" s="178"/>
      <c r="AF117" s="178"/>
      <c r="AG117" s="178" t="s">
        <v>164</v>
      </c>
      <c r="AH117" s="178">
        <v>0</v>
      </c>
      <c r="AI117" s="178"/>
      <c r="AJ117" s="178"/>
      <c r="AK117" s="178"/>
      <c r="AL117" s="178"/>
      <c r="AM117" s="178"/>
      <c r="AN117" s="178"/>
      <c r="AO117" s="178"/>
      <c r="AP117" s="178"/>
      <c r="AQ117" s="178"/>
      <c r="AR117" s="178"/>
      <c r="AS117" s="178"/>
      <c r="AT117" s="178"/>
      <c r="AU117" s="178"/>
      <c r="AV117" s="178"/>
      <c r="AW117" s="178"/>
      <c r="AX117" s="178"/>
      <c r="AY117" s="178"/>
      <c r="AZ117" s="178"/>
      <c r="BA117" s="178"/>
      <c r="BB117" s="178"/>
      <c r="BC117" s="178"/>
      <c r="BD117" s="178"/>
      <c r="BE117" s="178"/>
      <c r="BF117" s="178"/>
      <c r="BG117" s="178"/>
      <c r="BH117" s="178"/>
    </row>
    <row r="118" spans="1:60" outlineLevel="1" x14ac:dyDescent="0.2">
      <c r="A118" s="179"/>
      <c r="B118" s="180"/>
      <c r="C118" s="185" t="s">
        <v>170</v>
      </c>
      <c r="D118" s="186"/>
      <c r="E118" s="187">
        <v>108.7</v>
      </c>
      <c r="F118" s="177"/>
      <c r="G118" s="177"/>
      <c r="H118" s="177"/>
      <c r="I118" s="177"/>
      <c r="J118" s="177"/>
      <c r="K118" s="177"/>
      <c r="L118" s="177"/>
      <c r="M118" s="177"/>
      <c r="N118" s="177"/>
      <c r="O118" s="17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8"/>
      <c r="Z118" s="178"/>
      <c r="AA118" s="178"/>
      <c r="AB118" s="178"/>
      <c r="AC118" s="178"/>
      <c r="AD118" s="178"/>
      <c r="AE118" s="178"/>
      <c r="AF118" s="178"/>
      <c r="AG118" s="178" t="s">
        <v>164</v>
      </c>
      <c r="AH118" s="178">
        <v>1</v>
      </c>
      <c r="AI118" s="178"/>
      <c r="AJ118" s="178"/>
      <c r="AK118" s="178"/>
      <c r="AL118" s="178"/>
      <c r="AM118" s="178"/>
      <c r="AN118" s="178"/>
      <c r="AO118" s="178"/>
      <c r="AP118" s="178"/>
      <c r="AQ118" s="178"/>
      <c r="AR118" s="178"/>
      <c r="AS118" s="178"/>
      <c r="AT118" s="178"/>
      <c r="AU118" s="178"/>
      <c r="AV118" s="178"/>
      <c r="AW118" s="178"/>
      <c r="AX118" s="178"/>
      <c r="AY118" s="178"/>
      <c r="AZ118" s="178"/>
      <c r="BA118" s="178"/>
      <c r="BB118" s="178"/>
      <c r="BC118" s="178"/>
      <c r="BD118" s="178"/>
      <c r="BE118" s="178"/>
      <c r="BF118" s="178"/>
      <c r="BG118" s="178"/>
      <c r="BH118" s="178"/>
    </row>
    <row r="119" spans="1:60" outlineLevel="1" x14ac:dyDescent="0.2">
      <c r="A119" s="179"/>
      <c r="B119" s="180"/>
      <c r="C119" s="204" t="s">
        <v>345</v>
      </c>
      <c r="D119" s="205"/>
      <c r="E119" s="206">
        <v>10.87</v>
      </c>
      <c r="F119" s="177"/>
      <c r="G119" s="177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8"/>
      <c r="Z119" s="178"/>
      <c r="AA119" s="178"/>
      <c r="AB119" s="178"/>
      <c r="AC119" s="178"/>
      <c r="AD119" s="178"/>
      <c r="AE119" s="178"/>
      <c r="AF119" s="178"/>
      <c r="AG119" s="178" t="s">
        <v>164</v>
      </c>
      <c r="AH119" s="178">
        <v>4</v>
      </c>
      <c r="AI119" s="178"/>
      <c r="AJ119" s="178"/>
      <c r="AK119" s="178"/>
      <c r="AL119" s="178"/>
      <c r="AM119" s="178"/>
      <c r="AN119" s="178"/>
      <c r="AO119" s="178"/>
      <c r="AP119" s="178"/>
      <c r="AQ119" s="178"/>
      <c r="AR119" s="178"/>
      <c r="AS119" s="178"/>
      <c r="AT119" s="178"/>
      <c r="AU119" s="178"/>
      <c r="AV119" s="178"/>
      <c r="AW119" s="178"/>
      <c r="AX119" s="178"/>
      <c r="AY119" s="178"/>
      <c r="AZ119" s="178"/>
      <c r="BA119" s="178"/>
      <c r="BB119" s="178"/>
      <c r="BC119" s="178"/>
      <c r="BD119" s="178"/>
      <c r="BE119" s="178"/>
      <c r="BF119" s="178"/>
      <c r="BG119" s="178"/>
      <c r="BH119" s="178"/>
    </row>
    <row r="120" spans="1:60" outlineLevel="1" x14ac:dyDescent="0.2">
      <c r="A120" s="169">
        <v>15</v>
      </c>
      <c r="B120" s="170" t="s">
        <v>346</v>
      </c>
      <c r="C120" s="171" t="s">
        <v>347</v>
      </c>
      <c r="D120" s="172" t="s">
        <v>323</v>
      </c>
      <c r="E120" s="173">
        <v>2.7174999999999998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5">
        <v>2.9499999999999999E-3</v>
      </c>
      <c r="O120" s="175">
        <f>ROUND(E120*N120,2)</f>
        <v>0.01</v>
      </c>
      <c r="P120" s="175">
        <v>0</v>
      </c>
      <c r="Q120" s="175">
        <f>ROUND(E120*P120,2)</f>
        <v>0</v>
      </c>
      <c r="R120" s="175"/>
      <c r="S120" s="175" t="s">
        <v>158</v>
      </c>
      <c r="T120" s="176" t="s">
        <v>158</v>
      </c>
      <c r="U120" s="177">
        <v>0</v>
      </c>
      <c r="V120" s="177">
        <f>ROUND(E120*U120,2)</f>
        <v>0</v>
      </c>
      <c r="W120" s="177"/>
      <c r="X120" s="177" t="s">
        <v>159</v>
      </c>
      <c r="Y120" s="178"/>
      <c r="Z120" s="178"/>
      <c r="AA120" s="178"/>
      <c r="AB120" s="178"/>
      <c r="AC120" s="178"/>
      <c r="AD120" s="178"/>
      <c r="AE120" s="178"/>
      <c r="AF120" s="178"/>
      <c r="AG120" s="178" t="s">
        <v>174</v>
      </c>
      <c r="AH120" s="178"/>
      <c r="AI120" s="178"/>
      <c r="AJ120" s="178"/>
      <c r="AK120" s="178"/>
      <c r="AL120" s="178"/>
      <c r="AM120" s="178"/>
      <c r="AN120" s="178"/>
      <c r="AO120" s="178"/>
      <c r="AP120" s="178"/>
      <c r="AQ120" s="178"/>
      <c r="AR120" s="178"/>
      <c r="AS120" s="178"/>
      <c r="AT120" s="178"/>
      <c r="AU120" s="178"/>
      <c r="AV120" s="178"/>
      <c r="AW120" s="178"/>
      <c r="AX120" s="178"/>
      <c r="AY120" s="178"/>
      <c r="AZ120" s="178"/>
      <c r="BA120" s="178"/>
      <c r="BB120" s="178"/>
      <c r="BC120" s="178"/>
      <c r="BD120" s="178"/>
      <c r="BE120" s="178"/>
      <c r="BF120" s="178"/>
      <c r="BG120" s="178"/>
      <c r="BH120" s="178"/>
    </row>
    <row r="121" spans="1:60" outlineLevel="1" x14ac:dyDescent="0.2">
      <c r="A121" s="179"/>
      <c r="B121" s="180"/>
      <c r="C121" s="182" t="s">
        <v>163</v>
      </c>
      <c r="D121" s="183"/>
      <c r="E121" s="184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8"/>
      <c r="Z121" s="178"/>
      <c r="AA121" s="178"/>
      <c r="AB121" s="178"/>
      <c r="AC121" s="178"/>
      <c r="AD121" s="178"/>
      <c r="AE121" s="178"/>
      <c r="AF121" s="178"/>
      <c r="AG121" s="178" t="s">
        <v>164</v>
      </c>
      <c r="AH121" s="178">
        <v>0</v>
      </c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178"/>
      <c r="AS121" s="178"/>
      <c r="AT121" s="178"/>
      <c r="AU121" s="178"/>
      <c r="AV121" s="178"/>
      <c r="AW121" s="178"/>
      <c r="AX121" s="178"/>
      <c r="AY121" s="178"/>
      <c r="AZ121" s="178"/>
      <c r="BA121" s="178"/>
      <c r="BB121" s="178"/>
      <c r="BC121" s="178"/>
      <c r="BD121" s="178"/>
      <c r="BE121" s="178"/>
      <c r="BF121" s="178"/>
      <c r="BG121" s="178"/>
      <c r="BH121" s="178"/>
    </row>
    <row r="122" spans="1:60" outlineLevel="1" x14ac:dyDescent="0.2">
      <c r="A122" s="179"/>
      <c r="B122" s="180"/>
      <c r="C122" s="182" t="s">
        <v>324</v>
      </c>
      <c r="D122" s="183"/>
      <c r="E122" s="184"/>
      <c r="F122" s="177"/>
      <c r="G122" s="177"/>
      <c r="H122" s="177"/>
      <c r="I122" s="177"/>
      <c r="J122" s="177"/>
      <c r="K122" s="177"/>
      <c r="L122" s="177"/>
      <c r="M122" s="177"/>
      <c r="N122" s="177"/>
      <c r="O122" s="17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8"/>
      <c r="Z122" s="178"/>
      <c r="AA122" s="178"/>
      <c r="AB122" s="178"/>
      <c r="AC122" s="178"/>
      <c r="AD122" s="178"/>
      <c r="AE122" s="178"/>
      <c r="AF122" s="178"/>
      <c r="AG122" s="178" t="s">
        <v>164</v>
      </c>
      <c r="AH122" s="178">
        <v>0</v>
      </c>
      <c r="AI122" s="178"/>
      <c r="AJ122" s="178"/>
      <c r="AK122" s="178"/>
      <c r="AL122" s="178"/>
      <c r="AM122" s="178"/>
      <c r="AN122" s="178"/>
      <c r="AO122" s="178"/>
      <c r="AP122" s="178"/>
      <c r="AQ122" s="178"/>
      <c r="AR122" s="178"/>
      <c r="AS122" s="178"/>
      <c r="AT122" s="178"/>
      <c r="AU122" s="178"/>
      <c r="AV122" s="178"/>
      <c r="AW122" s="178"/>
      <c r="AX122" s="178"/>
      <c r="AY122" s="178"/>
      <c r="AZ122" s="178"/>
      <c r="BA122" s="178"/>
      <c r="BB122" s="178"/>
      <c r="BC122" s="178"/>
      <c r="BD122" s="178"/>
      <c r="BE122" s="178"/>
      <c r="BF122" s="178"/>
      <c r="BG122" s="178"/>
      <c r="BH122" s="178"/>
    </row>
    <row r="123" spans="1:60" ht="22.5" outlineLevel="1" x14ac:dyDescent="0.2">
      <c r="A123" s="179"/>
      <c r="B123" s="180"/>
      <c r="C123" s="182" t="s">
        <v>348</v>
      </c>
      <c r="D123" s="183"/>
      <c r="E123" s="184"/>
      <c r="F123" s="177"/>
      <c r="G123" s="177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8"/>
      <c r="Z123" s="178"/>
      <c r="AA123" s="178"/>
      <c r="AB123" s="178"/>
      <c r="AC123" s="178"/>
      <c r="AD123" s="178"/>
      <c r="AE123" s="178"/>
      <c r="AF123" s="178"/>
      <c r="AG123" s="178" t="s">
        <v>164</v>
      </c>
      <c r="AH123" s="178">
        <v>0</v>
      </c>
      <c r="AI123" s="178"/>
      <c r="AJ123" s="178"/>
      <c r="AK123" s="178"/>
      <c r="AL123" s="178"/>
      <c r="AM123" s="178"/>
      <c r="AN123" s="178"/>
      <c r="AO123" s="178"/>
      <c r="AP123" s="178"/>
      <c r="AQ123" s="178"/>
      <c r="AR123" s="178"/>
      <c r="AS123" s="178"/>
      <c r="AT123" s="178"/>
      <c r="AU123" s="178"/>
      <c r="AV123" s="178"/>
      <c r="AW123" s="178"/>
      <c r="AX123" s="178"/>
      <c r="AY123" s="178"/>
      <c r="AZ123" s="178"/>
      <c r="BA123" s="178"/>
      <c r="BB123" s="178"/>
      <c r="BC123" s="178"/>
      <c r="BD123" s="178"/>
      <c r="BE123" s="178"/>
      <c r="BF123" s="178"/>
      <c r="BG123" s="178"/>
      <c r="BH123" s="178"/>
    </row>
    <row r="124" spans="1:60" outlineLevel="1" x14ac:dyDescent="0.2">
      <c r="A124" s="179"/>
      <c r="B124" s="180"/>
      <c r="C124" s="182" t="s">
        <v>349</v>
      </c>
      <c r="D124" s="183"/>
      <c r="E124" s="184">
        <v>1.8474999999999999</v>
      </c>
      <c r="F124" s="177"/>
      <c r="G124" s="177"/>
      <c r="H124" s="177"/>
      <c r="I124" s="177"/>
      <c r="J124" s="177"/>
      <c r="K124" s="177"/>
      <c r="L124" s="177"/>
      <c r="M124" s="177"/>
      <c r="N124" s="177"/>
      <c r="O124" s="177"/>
      <c r="P124" s="177"/>
      <c r="Q124" s="177"/>
      <c r="R124" s="177"/>
      <c r="S124" s="177"/>
      <c r="T124" s="177"/>
      <c r="U124" s="177"/>
      <c r="V124" s="177"/>
      <c r="W124" s="177"/>
      <c r="X124" s="177"/>
      <c r="Y124" s="178"/>
      <c r="Z124" s="178"/>
      <c r="AA124" s="178"/>
      <c r="AB124" s="178"/>
      <c r="AC124" s="178"/>
      <c r="AD124" s="178"/>
      <c r="AE124" s="178"/>
      <c r="AF124" s="178"/>
      <c r="AG124" s="178" t="s">
        <v>164</v>
      </c>
      <c r="AH124" s="178">
        <v>0</v>
      </c>
      <c r="AI124" s="178"/>
      <c r="AJ124" s="178"/>
      <c r="AK124" s="178"/>
      <c r="AL124" s="178"/>
      <c r="AM124" s="178"/>
      <c r="AN124" s="178"/>
      <c r="AO124" s="178"/>
      <c r="AP124" s="178"/>
      <c r="AQ124" s="178"/>
      <c r="AR124" s="178"/>
      <c r="AS124" s="178"/>
      <c r="AT124" s="178"/>
      <c r="AU124" s="178"/>
      <c r="AV124" s="178"/>
      <c r="AW124" s="178"/>
      <c r="AX124" s="178"/>
      <c r="AY124" s="178"/>
      <c r="AZ124" s="178"/>
      <c r="BA124" s="178"/>
      <c r="BB124" s="178"/>
      <c r="BC124" s="178"/>
      <c r="BD124" s="178"/>
      <c r="BE124" s="178"/>
      <c r="BF124" s="178"/>
      <c r="BG124" s="178"/>
      <c r="BH124" s="178"/>
    </row>
    <row r="125" spans="1:60" outlineLevel="1" x14ac:dyDescent="0.2">
      <c r="A125" s="179"/>
      <c r="B125" s="180"/>
      <c r="C125" s="182" t="s">
        <v>350</v>
      </c>
      <c r="D125" s="183"/>
      <c r="E125" s="184">
        <v>0.87</v>
      </c>
      <c r="F125" s="177"/>
      <c r="G125" s="177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8"/>
      <c r="Z125" s="178"/>
      <c r="AA125" s="178"/>
      <c r="AB125" s="178"/>
      <c r="AC125" s="178"/>
      <c r="AD125" s="178"/>
      <c r="AE125" s="178"/>
      <c r="AF125" s="178"/>
      <c r="AG125" s="178" t="s">
        <v>164</v>
      </c>
      <c r="AH125" s="178">
        <v>0</v>
      </c>
      <c r="AI125" s="178"/>
      <c r="AJ125" s="178"/>
      <c r="AK125" s="178"/>
      <c r="AL125" s="178"/>
      <c r="AM125" s="178"/>
      <c r="AN125" s="178"/>
      <c r="AO125" s="178"/>
      <c r="AP125" s="178"/>
      <c r="AQ125" s="178"/>
      <c r="AR125" s="178"/>
      <c r="AS125" s="178"/>
      <c r="AT125" s="178"/>
      <c r="AU125" s="178"/>
      <c r="AV125" s="178"/>
      <c r="AW125" s="178"/>
      <c r="AX125" s="178"/>
      <c r="AY125" s="178"/>
      <c r="AZ125" s="178"/>
      <c r="BA125" s="178"/>
      <c r="BB125" s="178"/>
      <c r="BC125" s="178"/>
      <c r="BD125" s="178"/>
      <c r="BE125" s="178"/>
      <c r="BF125" s="178"/>
      <c r="BG125" s="178"/>
      <c r="BH125" s="178"/>
    </row>
    <row r="126" spans="1:60" outlineLevel="1" x14ac:dyDescent="0.2">
      <c r="A126" s="179"/>
      <c r="B126" s="180"/>
      <c r="C126" s="185" t="s">
        <v>170</v>
      </c>
      <c r="D126" s="186"/>
      <c r="E126" s="187">
        <v>2.7174999999999998</v>
      </c>
      <c r="F126" s="177"/>
      <c r="G126" s="177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8"/>
      <c r="Z126" s="178"/>
      <c r="AA126" s="178"/>
      <c r="AB126" s="178"/>
      <c r="AC126" s="178"/>
      <c r="AD126" s="178"/>
      <c r="AE126" s="178"/>
      <c r="AF126" s="178"/>
      <c r="AG126" s="178" t="s">
        <v>164</v>
      </c>
      <c r="AH126" s="178">
        <v>1</v>
      </c>
      <c r="AI126" s="178"/>
      <c r="AJ126" s="178"/>
      <c r="AK126" s="178"/>
      <c r="AL126" s="178"/>
      <c r="AM126" s="178"/>
      <c r="AN126" s="178"/>
      <c r="AO126" s="178"/>
      <c r="AP126" s="178"/>
      <c r="AQ126" s="178"/>
      <c r="AR126" s="178"/>
      <c r="AS126" s="178"/>
      <c r="AT126" s="178"/>
      <c r="AU126" s="178"/>
      <c r="AV126" s="178"/>
      <c r="AW126" s="178"/>
      <c r="AX126" s="178"/>
      <c r="AY126" s="178"/>
      <c r="AZ126" s="178"/>
      <c r="BA126" s="178"/>
      <c r="BB126" s="178"/>
      <c r="BC126" s="178"/>
      <c r="BD126" s="178"/>
      <c r="BE126" s="178"/>
      <c r="BF126" s="178"/>
      <c r="BG126" s="178"/>
      <c r="BH126" s="178"/>
    </row>
    <row r="127" spans="1:60" ht="22.5" outlineLevel="1" x14ac:dyDescent="0.2">
      <c r="A127" s="188">
        <v>16</v>
      </c>
      <c r="B127" s="189" t="s">
        <v>351</v>
      </c>
      <c r="C127" s="190" t="s">
        <v>352</v>
      </c>
      <c r="D127" s="191" t="s">
        <v>231</v>
      </c>
      <c r="E127" s="192">
        <v>1.8015699999999999</v>
      </c>
      <c r="F127" s="193"/>
      <c r="G127" s="194">
        <f>ROUND(E127*F127,2)</f>
        <v>0</v>
      </c>
      <c r="H127" s="193"/>
      <c r="I127" s="194">
        <f>ROUND(E127*H127,2)</f>
        <v>0</v>
      </c>
      <c r="J127" s="193"/>
      <c r="K127" s="194">
        <f>ROUND(E127*J127,2)</f>
        <v>0</v>
      </c>
      <c r="L127" s="194">
        <v>21</v>
      </c>
      <c r="M127" s="194">
        <f>G127*(1+L127/100)</f>
        <v>0</v>
      </c>
      <c r="N127" s="194">
        <v>0</v>
      </c>
      <c r="O127" s="194">
        <f>ROUND(E127*N127,2)</f>
        <v>0</v>
      </c>
      <c r="P127" s="194">
        <v>0</v>
      </c>
      <c r="Q127" s="194">
        <f>ROUND(E127*P127,2)</f>
        <v>0</v>
      </c>
      <c r="R127" s="194"/>
      <c r="S127" s="194" t="s">
        <v>158</v>
      </c>
      <c r="T127" s="195" t="s">
        <v>158</v>
      </c>
      <c r="U127" s="177">
        <v>1.863</v>
      </c>
      <c r="V127" s="177">
        <f>ROUND(E127*U127,2)</f>
        <v>3.36</v>
      </c>
      <c r="W127" s="177"/>
      <c r="X127" s="177" t="s">
        <v>232</v>
      </c>
      <c r="Y127" s="178"/>
      <c r="Z127" s="178"/>
      <c r="AA127" s="178"/>
      <c r="AB127" s="178"/>
      <c r="AC127" s="178"/>
      <c r="AD127" s="178"/>
      <c r="AE127" s="178"/>
      <c r="AF127" s="178"/>
      <c r="AG127" s="178" t="s">
        <v>233</v>
      </c>
      <c r="AH127" s="178"/>
      <c r="AI127" s="178"/>
      <c r="AJ127" s="178"/>
      <c r="AK127" s="178"/>
      <c r="AL127" s="178"/>
      <c r="AM127" s="178"/>
      <c r="AN127" s="178"/>
      <c r="AO127" s="178"/>
      <c r="AP127" s="178"/>
      <c r="AQ127" s="178"/>
      <c r="AR127" s="178"/>
      <c r="AS127" s="178"/>
      <c r="AT127" s="178"/>
      <c r="AU127" s="178"/>
      <c r="AV127" s="178"/>
      <c r="AW127" s="178"/>
      <c r="AX127" s="178"/>
      <c r="AY127" s="178"/>
      <c r="AZ127" s="178"/>
      <c r="BA127" s="178"/>
      <c r="BB127" s="178"/>
      <c r="BC127" s="178"/>
      <c r="BD127" s="178"/>
      <c r="BE127" s="178"/>
      <c r="BF127" s="178"/>
      <c r="BG127" s="178"/>
      <c r="BH127" s="178"/>
    </row>
    <row r="128" spans="1:60" x14ac:dyDescent="0.2">
      <c r="A128" s="161" t="s">
        <v>153</v>
      </c>
      <c r="B128" s="162" t="s">
        <v>100</v>
      </c>
      <c r="C128" s="163" t="s">
        <v>101</v>
      </c>
      <c r="D128" s="164"/>
      <c r="E128" s="165"/>
      <c r="F128" s="166"/>
      <c r="G128" s="166">
        <f>SUMIF(AG129:AG138,"&lt;&gt;NOR",G129:G138)</f>
        <v>0</v>
      </c>
      <c r="H128" s="166"/>
      <c r="I128" s="166">
        <f>SUM(I129:I138)</f>
        <v>0</v>
      </c>
      <c r="J128" s="166"/>
      <c r="K128" s="166">
        <f>SUM(K129:K138)</f>
        <v>0</v>
      </c>
      <c r="L128" s="166"/>
      <c r="M128" s="166">
        <f>SUM(M129:M138)</f>
        <v>0</v>
      </c>
      <c r="N128" s="166"/>
      <c r="O128" s="166">
        <f>SUM(O129:O138)</f>
        <v>0</v>
      </c>
      <c r="P128" s="166"/>
      <c r="Q128" s="166">
        <f>SUM(Q129:Q138)</f>
        <v>0</v>
      </c>
      <c r="R128" s="166"/>
      <c r="S128" s="166"/>
      <c r="T128" s="167"/>
      <c r="U128" s="168"/>
      <c r="V128" s="168">
        <f>SUM(V129:V138)</f>
        <v>0</v>
      </c>
      <c r="W128" s="168"/>
      <c r="X128" s="168"/>
      <c r="AG128" t="s">
        <v>154</v>
      </c>
    </row>
    <row r="129" spans="1:60" outlineLevel="1" x14ac:dyDescent="0.2">
      <c r="A129" s="169">
        <v>17</v>
      </c>
      <c r="B129" s="170" t="s">
        <v>353</v>
      </c>
      <c r="C129" s="171" t="s">
        <v>354</v>
      </c>
      <c r="D129" s="172" t="s">
        <v>355</v>
      </c>
      <c r="E129" s="173">
        <v>135.48965000000001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21</v>
      </c>
      <c r="M129" s="175">
        <f>G129*(1+L129/100)</f>
        <v>0</v>
      </c>
      <c r="N129" s="175">
        <v>0</v>
      </c>
      <c r="O129" s="175">
        <f>ROUND(E129*N129,2)</f>
        <v>0</v>
      </c>
      <c r="P129" s="175">
        <v>0</v>
      </c>
      <c r="Q129" s="175">
        <f>ROUND(E129*P129,2)</f>
        <v>0</v>
      </c>
      <c r="R129" s="175"/>
      <c r="S129" s="175" t="s">
        <v>187</v>
      </c>
      <c r="T129" s="176" t="s">
        <v>188</v>
      </c>
      <c r="U129" s="177">
        <v>0</v>
      </c>
      <c r="V129" s="177">
        <f>ROUND(E129*U129,2)</f>
        <v>0</v>
      </c>
      <c r="W129" s="177"/>
      <c r="X129" s="177" t="s">
        <v>159</v>
      </c>
      <c r="Y129" s="178"/>
      <c r="Z129" s="178"/>
      <c r="AA129" s="178"/>
      <c r="AB129" s="178"/>
      <c r="AC129" s="178"/>
      <c r="AD129" s="178"/>
      <c r="AE129" s="178"/>
      <c r="AF129" s="178"/>
      <c r="AG129" s="178" t="s">
        <v>356</v>
      </c>
      <c r="AH129" s="178"/>
      <c r="AI129" s="178"/>
      <c r="AJ129" s="178"/>
      <c r="AK129" s="178"/>
      <c r="AL129" s="178"/>
      <c r="AM129" s="178"/>
      <c r="AN129" s="178"/>
      <c r="AO129" s="178"/>
      <c r="AP129" s="178"/>
      <c r="AQ129" s="178"/>
      <c r="AR129" s="178"/>
      <c r="AS129" s="178"/>
      <c r="AT129" s="178"/>
      <c r="AU129" s="178"/>
      <c r="AV129" s="178"/>
      <c r="AW129" s="178"/>
      <c r="AX129" s="178"/>
      <c r="AY129" s="178"/>
      <c r="AZ129" s="178"/>
      <c r="BA129" s="178"/>
      <c r="BB129" s="178"/>
      <c r="BC129" s="178"/>
      <c r="BD129" s="178"/>
      <c r="BE129" s="178"/>
      <c r="BF129" s="178"/>
      <c r="BG129" s="178"/>
      <c r="BH129" s="178"/>
    </row>
    <row r="130" spans="1:60" ht="22.5" customHeight="1" outlineLevel="1" x14ac:dyDescent="0.2">
      <c r="A130" s="179"/>
      <c r="B130" s="180"/>
      <c r="C130" s="230" t="s">
        <v>357</v>
      </c>
      <c r="D130" s="230"/>
      <c r="E130" s="230"/>
      <c r="F130" s="230"/>
      <c r="G130" s="230"/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8"/>
      <c r="Z130" s="178"/>
      <c r="AA130" s="178"/>
      <c r="AB130" s="178"/>
      <c r="AC130" s="178"/>
      <c r="AD130" s="178"/>
      <c r="AE130" s="178"/>
      <c r="AF130" s="178"/>
      <c r="AG130" s="178" t="s">
        <v>162</v>
      </c>
      <c r="AH130" s="178"/>
      <c r="AI130" s="178"/>
      <c r="AJ130" s="178"/>
      <c r="AK130" s="178"/>
      <c r="AL130" s="178"/>
      <c r="AM130" s="178"/>
      <c r="AN130" s="178"/>
      <c r="AO130" s="178"/>
      <c r="AP130" s="178"/>
      <c r="AQ130" s="178"/>
      <c r="AR130" s="178"/>
      <c r="AS130" s="178"/>
      <c r="AT130" s="178"/>
      <c r="AU130" s="178"/>
      <c r="AV130" s="178"/>
      <c r="AW130" s="178"/>
      <c r="AX130" s="178"/>
      <c r="AY130" s="178"/>
      <c r="AZ130" s="178"/>
      <c r="BA130" s="181" t="str">
        <f>C130</f>
        <v>včetně kotvících, ukončovacích a spojovacích prvků, svařování, nosné podkonstrukce, příslušenství, značení, zednických prací, vybourání kapes, zapravení, doplňků a povrchové úpravy</v>
      </c>
      <c r="BB130" s="178"/>
      <c r="BC130" s="178"/>
      <c r="BD130" s="178"/>
      <c r="BE130" s="178"/>
      <c r="BF130" s="178"/>
      <c r="BG130" s="178"/>
      <c r="BH130" s="178"/>
    </row>
    <row r="131" spans="1:60" outlineLevel="1" x14ac:dyDescent="0.2">
      <c r="A131" s="179"/>
      <c r="B131" s="180"/>
      <c r="C131" s="182" t="s">
        <v>163</v>
      </c>
      <c r="D131" s="183"/>
      <c r="E131" s="184"/>
      <c r="F131" s="177"/>
      <c r="G131" s="177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8"/>
      <c r="Z131" s="178"/>
      <c r="AA131" s="178"/>
      <c r="AB131" s="178"/>
      <c r="AC131" s="178"/>
      <c r="AD131" s="178"/>
      <c r="AE131" s="178"/>
      <c r="AF131" s="178"/>
      <c r="AG131" s="178" t="s">
        <v>164</v>
      </c>
      <c r="AH131" s="178">
        <v>0</v>
      </c>
      <c r="AI131" s="178"/>
      <c r="AJ131" s="178"/>
      <c r="AK131" s="178"/>
      <c r="AL131" s="178"/>
      <c r="AM131" s="178"/>
      <c r="AN131" s="178"/>
      <c r="AO131" s="178"/>
      <c r="AP131" s="178"/>
      <c r="AQ131" s="178"/>
      <c r="AR131" s="178"/>
      <c r="AS131" s="178"/>
      <c r="AT131" s="178"/>
      <c r="AU131" s="178"/>
      <c r="AV131" s="178"/>
      <c r="AW131" s="178"/>
      <c r="AX131" s="178"/>
      <c r="AY131" s="178"/>
      <c r="AZ131" s="178"/>
      <c r="BA131" s="178"/>
      <c r="BB131" s="178"/>
      <c r="BC131" s="178"/>
      <c r="BD131" s="178"/>
      <c r="BE131" s="178"/>
      <c r="BF131" s="178"/>
      <c r="BG131" s="178"/>
      <c r="BH131" s="178"/>
    </row>
    <row r="132" spans="1:60" outlineLevel="1" x14ac:dyDescent="0.2">
      <c r="A132" s="179"/>
      <c r="B132" s="180"/>
      <c r="C132" s="182" t="s">
        <v>358</v>
      </c>
      <c r="D132" s="183"/>
      <c r="E132" s="184"/>
      <c r="F132" s="177"/>
      <c r="G132" s="177"/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8"/>
      <c r="Z132" s="178"/>
      <c r="AA132" s="178"/>
      <c r="AB132" s="178"/>
      <c r="AC132" s="178"/>
      <c r="AD132" s="178"/>
      <c r="AE132" s="178"/>
      <c r="AF132" s="178"/>
      <c r="AG132" s="178" t="s">
        <v>164</v>
      </c>
      <c r="AH132" s="178">
        <v>0</v>
      </c>
      <c r="AI132" s="178"/>
      <c r="AJ132" s="178"/>
      <c r="AK132" s="178"/>
      <c r="AL132" s="178"/>
      <c r="AM132" s="178"/>
      <c r="AN132" s="178"/>
      <c r="AO132" s="178"/>
      <c r="AP132" s="178"/>
      <c r="AQ132" s="178"/>
      <c r="AR132" s="178"/>
      <c r="AS132" s="178"/>
      <c r="AT132" s="178"/>
      <c r="AU132" s="178"/>
      <c r="AV132" s="178"/>
      <c r="AW132" s="178"/>
      <c r="AX132" s="178"/>
      <c r="AY132" s="178"/>
      <c r="AZ132" s="178"/>
      <c r="BA132" s="178"/>
      <c r="BB132" s="178"/>
      <c r="BC132" s="178"/>
      <c r="BD132" s="178"/>
      <c r="BE132" s="178"/>
      <c r="BF132" s="178"/>
      <c r="BG132" s="178"/>
      <c r="BH132" s="178"/>
    </row>
    <row r="133" spans="1:60" outlineLevel="1" x14ac:dyDescent="0.2">
      <c r="A133" s="179"/>
      <c r="B133" s="180"/>
      <c r="C133" s="182" t="s">
        <v>359</v>
      </c>
      <c r="D133" s="183"/>
      <c r="E133" s="184"/>
      <c r="F133" s="177"/>
      <c r="G133" s="177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8"/>
      <c r="Z133" s="178"/>
      <c r="AA133" s="178"/>
      <c r="AB133" s="178"/>
      <c r="AC133" s="178"/>
      <c r="AD133" s="178"/>
      <c r="AE133" s="178"/>
      <c r="AF133" s="178"/>
      <c r="AG133" s="178" t="s">
        <v>164</v>
      </c>
      <c r="AH133" s="178">
        <v>0</v>
      </c>
      <c r="AI133" s="178"/>
      <c r="AJ133" s="178"/>
      <c r="AK133" s="178"/>
      <c r="AL133" s="178"/>
      <c r="AM133" s="178"/>
      <c r="AN133" s="178"/>
      <c r="AO133" s="178"/>
      <c r="AP133" s="178"/>
      <c r="AQ133" s="178"/>
      <c r="AR133" s="178"/>
      <c r="AS133" s="178"/>
      <c r="AT133" s="178"/>
      <c r="AU133" s="178"/>
      <c r="AV133" s="178"/>
      <c r="AW133" s="178"/>
      <c r="AX133" s="178"/>
      <c r="AY133" s="178"/>
      <c r="AZ133" s="178"/>
      <c r="BA133" s="178"/>
      <c r="BB133" s="178"/>
      <c r="BC133" s="178"/>
      <c r="BD133" s="178"/>
      <c r="BE133" s="178"/>
      <c r="BF133" s="178"/>
      <c r="BG133" s="178"/>
      <c r="BH133" s="178"/>
    </row>
    <row r="134" spans="1:60" outlineLevel="1" x14ac:dyDescent="0.2">
      <c r="A134" s="179"/>
      <c r="B134" s="180"/>
      <c r="C134" s="182" t="s">
        <v>360</v>
      </c>
      <c r="D134" s="183"/>
      <c r="E134" s="184">
        <v>119.93</v>
      </c>
      <c r="F134" s="177"/>
      <c r="G134" s="177"/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8"/>
      <c r="Z134" s="178"/>
      <c r="AA134" s="178"/>
      <c r="AB134" s="178"/>
      <c r="AC134" s="178"/>
      <c r="AD134" s="178"/>
      <c r="AE134" s="178"/>
      <c r="AF134" s="178"/>
      <c r="AG134" s="178" t="s">
        <v>164</v>
      </c>
      <c r="AH134" s="178">
        <v>0</v>
      </c>
      <c r="AI134" s="178"/>
      <c r="AJ134" s="178"/>
      <c r="AK134" s="178"/>
      <c r="AL134" s="178"/>
      <c r="AM134" s="178"/>
      <c r="AN134" s="178"/>
      <c r="AO134" s="178"/>
      <c r="AP134" s="178"/>
      <c r="AQ134" s="178"/>
      <c r="AR134" s="178"/>
      <c r="AS134" s="178"/>
      <c r="AT134" s="178"/>
      <c r="AU134" s="178"/>
      <c r="AV134" s="178"/>
      <c r="AW134" s="178"/>
      <c r="AX134" s="178"/>
      <c r="AY134" s="178"/>
      <c r="AZ134" s="178"/>
      <c r="BA134" s="178"/>
      <c r="BB134" s="178"/>
      <c r="BC134" s="178"/>
      <c r="BD134" s="178"/>
      <c r="BE134" s="178"/>
      <c r="BF134" s="178"/>
      <c r="BG134" s="178"/>
      <c r="BH134" s="178"/>
    </row>
    <row r="135" spans="1:60" outlineLevel="1" x14ac:dyDescent="0.2">
      <c r="A135" s="179"/>
      <c r="B135" s="180"/>
      <c r="C135" s="182" t="s">
        <v>361</v>
      </c>
      <c r="D135" s="183"/>
      <c r="E135" s="184"/>
      <c r="F135" s="177"/>
      <c r="G135" s="177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8"/>
      <c r="Z135" s="178"/>
      <c r="AA135" s="178"/>
      <c r="AB135" s="178"/>
      <c r="AC135" s="178"/>
      <c r="AD135" s="178"/>
      <c r="AE135" s="178"/>
      <c r="AF135" s="178"/>
      <c r="AG135" s="178" t="s">
        <v>164</v>
      </c>
      <c r="AH135" s="178">
        <v>0</v>
      </c>
      <c r="AI135" s="178"/>
      <c r="AJ135" s="178"/>
      <c r="AK135" s="178"/>
      <c r="AL135" s="178"/>
      <c r="AM135" s="178"/>
      <c r="AN135" s="178"/>
      <c r="AO135" s="178"/>
      <c r="AP135" s="178"/>
      <c r="AQ135" s="178"/>
      <c r="AR135" s="178"/>
      <c r="AS135" s="178"/>
      <c r="AT135" s="178"/>
      <c r="AU135" s="178"/>
      <c r="AV135" s="178"/>
      <c r="AW135" s="178"/>
      <c r="AX135" s="178"/>
      <c r="AY135" s="178"/>
      <c r="AZ135" s="178"/>
      <c r="BA135" s="178"/>
      <c r="BB135" s="178"/>
      <c r="BC135" s="178"/>
      <c r="BD135" s="178"/>
      <c r="BE135" s="178"/>
      <c r="BF135" s="178"/>
      <c r="BG135" s="178"/>
      <c r="BH135" s="178"/>
    </row>
    <row r="136" spans="1:60" outlineLevel="1" x14ac:dyDescent="0.2">
      <c r="A136" s="179"/>
      <c r="B136" s="180"/>
      <c r="C136" s="182" t="s">
        <v>362</v>
      </c>
      <c r="D136" s="183"/>
      <c r="E136" s="184"/>
      <c r="F136" s="177"/>
      <c r="G136" s="177"/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8"/>
      <c r="Z136" s="178"/>
      <c r="AA136" s="178"/>
      <c r="AB136" s="178"/>
      <c r="AC136" s="178"/>
      <c r="AD136" s="178"/>
      <c r="AE136" s="178"/>
      <c r="AF136" s="178"/>
      <c r="AG136" s="178" t="s">
        <v>164</v>
      </c>
      <c r="AH136" s="178">
        <v>0</v>
      </c>
      <c r="AI136" s="178"/>
      <c r="AJ136" s="178"/>
      <c r="AK136" s="178"/>
      <c r="AL136" s="178"/>
      <c r="AM136" s="178"/>
      <c r="AN136" s="178"/>
      <c r="AO136" s="178"/>
      <c r="AP136" s="178"/>
      <c r="AQ136" s="178"/>
      <c r="AR136" s="178"/>
      <c r="AS136" s="178"/>
      <c r="AT136" s="178"/>
      <c r="AU136" s="178"/>
      <c r="AV136" s="178"/>
      <c r="AW136" s="178"/>
      <c r="AX136" s="178"/>
      <c r="AY136" s="178"/>
      <c r="AZ136" s="178"/>
      <c r="BA136" s="178"/>
      <c r="BB136" s="178"/>
      <c r="BC136" s="178"/>
      <c r="BD136" s="178"/>
      <c r="BE136" s="178"/>
      <c r="BF136" s="178"/>
      <c r="BG136" s="178"/>
      <c r="BH136" s="178"/>
    </row>
    <row r="137" spans="1:60" outlineLevel="1" x14ac:dyDescent="0.2">
      <c r="A137" s="179"/>
      <c r="B137" s="180"/>
      <c r="C137" s="182" t="s">
        <v>363</v>
      </c>
      <c r="D137" s="183"/>
      <c r="E137" s="184">
        <v>15.55965</v>
      </c>
      <c r="F137" s="177"/>
      <c r="G137" s="177"/>
      <c r="H137" s="177"/>
      <c r="I137" s="177"/>
      <c r="J137" s="177"/>
      <c r="K137" s="177"/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8"/>
      <c r="Z137" s="178"/>
      <c r="AA137" s="178"/>
      <c r="AB137" s="178"/>
      <c r="AC137" s="178"/>
      <c r="AD137" s="178"/>
      <c r="AE137" s="178"/>
      <c r="AF137" s="178"/>
      <c r="AG137" s="178" t="s">
        <v>164</v>
      </c>
      <c r="AH137" s="178">
        <v>0</v>
      </c>
      <c r="AI137" s="178"/>
      <c r="AJ137" s="178"/>
      <c r="AK137" s="178"/>
      <c r="AL137" s="178"/>
      <c r="AM137" s="178"/>
      <c r="AN137" s="178"/>
      <c r="AO137" s="178"/>
      <c r="AP137" s="178"/>
      <c r="AQ137" s="178"/>
      <c r="AR137" s="178"/>
      <c r="AS137" s="178"/>
      <c r="AT137" s="178"/>
      <c r="AU137" s="178"/>
      <c r="AV137" s="178"/>
      <c r="AW137" s="178"/>
      <c r="AX137" s="178"/>
      <c r="AY137" s="178"/>
      <c r="AZ137" s="178"/>
      <c r="BA137" s="178"/>
      <c r="BB137" s="178"/>
      <c r="BC137" s="178"/>
      <c r="BD137" s="178"/>
      <c r="BE137" s="178"/>
      <c r="BF137" s="178"/>
      <c r="BG137" s="178"/>
      <c r="BH137" s="178"/>
    </row>
    <row r="138" spans="1:60" outlineLevel="1" x14ac:dyDescent="0.2">
      <c r="A138" s="179"/>
      <c r="B138" s="180"/>
      <c r="C138" s="185" t="s">
        <v>170</v>
      </c>
      <c r="D138" s="186"/>
      <c r="E138" s="187">
        <v>135.48965000000001</v>
      </c>
      <c r="F138" s="177"/>
      <c r="G138" s="177"/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8"/>
      <c r="Z138" s="178"/>
      <c r="AA138" s="178"/>
      <c r="AB138" s="178"/>
      <c r="AC138" s="178"/>
      <c r="AD138" s="178"/>
      <c r="AE138" s="178"/>
      <c r="AF138" s="178"/>
      <c r="AG138" s="178" t="s">
        <v>164</v>
      </c>
      <c r="AH138" s="178">
        <v>1</v>
      </c>
      <c r="AI138" s="178"/>
      <c r="AJ138" s="178"/>
      <c r="AK138" s="178"/>
      <c r="AL138" s="178"/>
      <c r="AM138" s="178"/>
      <c r="AN138" s="178"/>
      <c r="AO138" s="178"/>
      <c r="AP138" s="178"/>
      <c r="AQ138" s="178"/>
      <c r="AR138" s="178"/>
      <c r="AS138" s="178"/>
      <c r="AT138" s="178"/>
      <c r="AU138" s="178"/>
      <c r="AV138" s="178"/>
      <c r="AW138" s="178"/>
      <c r="AX138" s="178"/>
      <c r="AY138" s="178"/>
      <c r="AZ138" s="178"/>
      <c r="BA138" s="178"/>
      <c r="BB138" s="178"/>
      <c r="BC138" s="178"/>
      <c r="BD138" s="178"/>
      <c r="BE138" s="178"/>
      <c r="BF138" s="178"/>
      <c r="BG138" s="178"/>
      <c r="BH138" s="178"/>
    </row>
    <row r="139" spans="1:60" x14ac:dyDescent="0.2">
      <c r="A139" s="161" t="s">
        <v>153</v>
      </c>
      <c r="B139" s="162" t="s">
        <v>104</v>
      </c>
      <c r="C139" s="163" t="s">
        <v>105</v>
      </c>
      <c r="D139" s="164"/>
      <c r="E139" s="165"/>
      <c r="F139" s="166"/>
      <c r="G139" s="166">
        <f>SUMIF(AG140:AG191,"&lt;&gt;NOR",G140:G191)</f>
        <v>0</v>
      </c>
      <c r="H139" s="166"/>
      <c r="I139" s="166">
        <f>SUM(I140:I191)</f>
        <v>0</v>
      </c>
      <c r="J139" s="166"/>
      <c r="K139" s="166">
        <f>SUM(K140:K191)</f>
        <v>0</v>
      </c>
      <c r="L139" s="166"/>
      <c r="M139" s="166">
        <f>SUM(M140:M191)</f>
        <v>0</v>
      </c>
      <c r="N139" s="166"/>
      <c r="O139" s="166">
        <f>SUM(O140:O191)</f>
        <v>0.36</v>
      </c>
      <c r="P139" s="166"/>
      <c r="Q139" s="166">
        <f>SUM(Q140:Q191)</f>
        <v>0</v>
      </c>
      <c r="R139" s="166"/>
      <c r="S139" s="166"/>
      <c r="T139" s="167"/>
      <c r="U139" s="168"/>
      <c r="V139" s="168">
        <f>SUM(V140:V191)</f>
        <v>69.710000000000008</v>
      </c>
      <c r="W139" s="168"/>
      <c r="X139" s="168"/>
      <c r="AG139" t="s">
        <v>154</v>
      </c>
    </row>
    <row r="140" spans="1:60" ht="22.5" outlineLevel="1" x14ac:dyDescent="0.2">
      <c r="A140" s="169">
        <v>18</v>
      </c>
      <c r="B140" s="170" t="s">
        <v>364</v>
      </c>
      <c r="C140" s="171" t="s">
        <v>365</v>
      </c>
      <c r="D140" s="172" t="s">
        <v>157</v>
      </c>
      <c r="E140" s="173">
        <v>108.7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75">
        <v>0</v>
      </c>
      <c r="O140" s="175">
        <f>ROUND(E140*N140,2)</f>
        <v>0</v>
      </c>
      <c r="P140" s="175">
        <v>0</v>
      </c>
      <c r="Q140" s="175">
        <f>ROUND(E140*P140,2)</f>
        <v>0</v>
      </c>
      <c r="R140" s="175"/>
      <c r="S140" s="175" t="s">
        <v>158</v>
      </c>
      <c r="T140" s="176" t="s">
        <v>158</v>
      </c>
      <c r="U140" s="177">
        <v>1.6E-2</v>
      </c>
      <c r="V140" s="177">
        <f>ROUND(E140*U140,2)</f>
        <v>1.74</v>
      </c>
      <c r="W140" s="177"/>
      <c r="X140" s="177" t="s">
        <v>159</v>
      </c>
      <c r="Y140" s="178"/>
      <c r="Z140" s="178"/>
      <c r="AA140" s="178"/>
      <c r="AB140" s="178"/>
      <c r="AC140" s="178"/>
      <c r="AD140" s="178"/>
      <c r="AE140" s="178"/>
      <c r="AF140" s="178"/>
      <c r="AG140" s="178" t="s">
        <v>174</v>
      </c>
      <c r="AH140" s="178"/>
      <c r="AI140" s="178"/>
      <c r="AJ140" s="178"/>
      <c r="AK140" s="178"/>
      <c r="AL140" s="178"/>
      <c r="AM140" s="178"/>
      <c r="AN140" s="178"/>
      <c r="AO140" s="178"/>
      <c r="AP140" s="178"/>
      <c r="AQ140" s="178"/>
      <c r="AR140" s="178"/>
      <c r="AS140" s="178"/>
      <c r="AT140" s="178"/>
      <c r="AU140" s="178"/>
      <c r="AV140" s="178"/>
      <c r="AW140" s="178"/>
      <c r="AX140" s="178"/>
      <c r="AY140" s="178"/>
      <c r="AZ140" s="178"/>
      <c r="BA140" s="178"/>
      <c r="BB140" s="178"/>
      <c r="BC140" s="178"/>
      <c r="BD140" s="178"/>
      <c r="BE140" s="178"/>
      <c r="BF140" s="178"/>
      <c r="BG140" s="178"/>
      <c r="BH140" s="178"/>
    </row>
    <row r="141" spans="1:60" outlineLevel="1" x14ac:dyDescent="0.2">
      <c r="A141" s="179"/>
      <c r="B141" s="180"/>
      <c r="C141" s="182" t="s">
        <v>163</v>
      </c>
      <c r="D141" s="183"/>
      <c r="E141" s="184"/>
      <c r="F141" s="177"/>
      <c r="G141" s="177"/>
      <c r="H141" s="177"/>
      <c r="I141" s="177"/>
      <c r="J141" s="177"/>
      <c r="K141" s="177"/>
      <c r="L141" s="177"/>
      <c r="M141" s="177"/>
      <c r="N141" s="177"/>
      <c r="O141" s="177"/>
      <c r="P141" s="177"/>
      <c r="Q141" s="177"/>
      <c r="R141" s="177"/>
      <c r="S141" s="177"/>
      <c r="T141" s="177"/>
      <c r="U141" s="177"/>
      <c r="V141" s="177"/>
      <c r="W141" s="177"/>
      <c r="X141" s="177"/>
      <c r="Y141" s="178"/>
      <c r="Z141" s="178"/>
      <c r="AA141" s="178"/>
      <c r="AB141" s="178"/>
      <c r="AC141" s="178"/>
      <c r="AD141" s="178"/>
      <c r="AE141" s="178"/>
      <c r="AF141" s="178"/>
      <c r="AG141" s="178" t="s">
        <v>164</v>
      </c>
      <c r="AH141" s="178">
        <v>0</v>
      </c>
      <c r="AI141" s="178"/>
      <c r="AJ141" s="178"/>
      <c r="AK141" s="178"/>
      <c r="AL141" s="178"/>
      <c r="AM141" s="178"/>
      <c r="AN141" s="178"/>
      <c r="AO141" s="178"/>
      <c r="AP141" s="178"/>
      <c r="AQ141" s="178"/>
      <c r="AR141" s="178"/>
      <c r="AS141" s="178"/>
      <c r="AT141" s="178"/>
      <c r="AU141" s="178"/>
      <c r="AV141" s="178"/>
      <c r="AW141" s="178"/>
      <c r="AX141" s="178"/>
      <c r="AY141" s="178"/>
      <c r="AZ141" s="178"/>
      <c r="BA141" s="178"/>
      <c r="BB141" s="178"/>
      <c r="BC141" s="178"/>
      <c r="BD141" s="178"/>
      <c r="BE141" s="178"/>
      <c r="BF141" s="178"/>
      <c r="BG141" s="178"/>
      <c r="BH141" s="178"/>
    </row>
    <row r="142" spans="1:60" outlineLevel="1" x14ac:dyDescent="0.2">
      <c r="A142" s="179"/>
      <c r="B142" s="180"/>
      <c r="C142" s="182" t="s">
        <v>324</v>
      </c>
      <c r="D142" s="183"/>
      <c r="E142" s="184"/>
      <c r="F142" s="177"/>
      <c r="G142" s="177"/>
      <c r="H142" s="177"/>
      <c r="I142" s="177"/>
      <c r="J142" s="177"/>
      <c r="K142" s="177"/>
      <c r="L142" s="177"/>
      <c r="M142" s="177"/>
      <c r="N142" s="177"/>
      <c r="O142" s="177"/>
      <c r="P142" s="177"/>
      <c r="Q142" s="177"/>
      <c r="R142" s="177"/>
      <c r="S142" s="177"/>
      <c r="T142" s="177"/>
      <c r="U142" s="177"/>
      <c r="V142" s="177"/>
      <c r="W142" s="177"/>
      <c r="X142" s="177"/>
      <c r="Y142" s="178"/>
      <c r="Z142" s="178"/>
      <c r="AA142" s="178"/>
      <c r="AB142" s="178"/>
      <c r="AC142" s="178"/>
      <c r="AD142" s="178"/>
      <c r="AE142" s="178"/>
      <c r="AF142" s="178"/>
      <c r="AG142" s="178" t="s">
        <v>164</v>
      </c>
      <c r="AH142" s="178">
        <v>0</v>
      </c>
      <c r="AI142" s="178"/>
      <c r="AJ142" s="178"/>
      <c r="AK142" s="178"/>
      <c r="AL142" s="178"/>
      <c r="AM142" s="178"/>
      <c r="AN142" s="178"/>
      <c r="AO142" s="178"/>
      <c r="AP142" s="178"/>
      <c r="AQ142" s="178"/>
      <c r="AR142" s="178"/>
      <c r="AS142" s="178"/>
      <c r="AT142" s="178"/>
      <c r="AU142" s="178"/>
      <c r="AV142" s="178"/>
      <c r="AW142" s="178"/>
      <c r="AX142" s="178"/>
      <c r="AY142" s="178"/>
      <c r="AZ142" s="178"/>
      <c r="BA142" s="178"/>
      <c r="BB142" s="178"/>
      <c r="BC142" s="178"/>
      <c r="BD142" s="178"/>
      <c r="BE142" s="178"/>
      <c r="BF142" s="178"/>
      <c r="BG142" s="178"/>
      <c r="BH142" s="178"/>
    </row>
    <row r="143" spans="1:60" outlineLevel="1" x14ac:dyDescent="0.2">
      <c r="A143" s="179"/>
      <c r="B143" s="180"/>
      <c r="C143" s="182" t="s">
        <v>178</v>
      </c>
      <c r="D143" s="183"/>
      <c r="E143" s="184">
        <v>73.900000000000006</v>
      </c>
      <c r="F143" s="177"/>
      <c r="G143" s="177"/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8"/>
      <c r="Z143" s="178"/>
      <c r="AA143" s="178"/>
      <c r="AB143" s="178"/>
      <c r="AC143" s="178"/>
      <c r="AD143" s="178"/>
      <c r="AE143" s="178"/>
      <c r="AF143" s="178"/>
      <c r="AG143" s="178" t="s">
        <v>164</v>
      </c>
      <c r="AH143" s="178">
        <v>0</v>
      </c>
      <c r="AI143" s="178"/>
      <c r="AJ143" s="178"/>
      <c r="AK143" s="178"/>
      <c r="AL143" s="178"/>
      <c r="AM143" s="178"/>
      <c r="AN143" s="178"/>
      <c r="AO143" s="178"/>
      <c r="AP143" s="178"/>
      <c r="AQ143" s="178"/>
      <c r="AR143" s="178"/>
      <c r="AS143" s="178"/>
      <c r="AT143" s="178"/>
      <c r="AU143" s="178"/>
      <c r="AV143" s="178"/>
      <c r="AW143" s="178"/>
      <c r="AX143" s="178"/>
      <c r="AY143" s="178"/>
      <c r="AZ143" s="178"/>
      <c r="BA143" s="178"/>
      <c r="BB143" s="178"/>
      <c r="BC143" s="178"/>
      <c r="BD143" s="178"/>
      <c r="BE143" s="178"/>
      <c r="BF143" s="178"/>
      <c r="BG143" s="178"/>
      <c r="BH143" s="178"/>
    </row>
    <row r="144" spans="1:60" outlineLevel="1" x14ac:dyDescent="0.2">
      <c r="A144" s="179"/>
      <c r="B144" s="180"/>
      <c r="C144" s="182" t="s">
        <v>179</v>
      </c>
      <c r="D144" s="183"/>
      <c r="E144" s="184">
        <v>34.799999999999997</v>
      </c>
      <c r="F144" s="177"/>
      <c r="G144" s="177"/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8"/>
      <c r="Z144" s="178"/>
      <c r="AA144" s="178"/>
      <c r="AB144" s="178"/>
      <c r="AC144" s="178"/>
      <c r="AD144" s="178"/>
      <c r="AE144" s="178"/>
      <c r="AF144" s="178"/>
      <c r="AG144" s="178" t="s">
        <v>164</v>
      </c>
      <c r="AH144" s="178">
        <v>0</v>
      </c>
      <c r="AI144" s="178"/>
      <c r="AJ144" s="178"/>
      <c r="AK144" s="178"/>
      <c r="AL144" s="178"/>
      <c r="AM144" s="178"/>
      <c r="AN144" s="178"/>
      <c r="AO144" s="178"/>
      <c r="AP144" s="178"/>
      <c r="AQ144" s="178"/>
      <c r="AR144" s="178"/>
      <c r="AS144" s="178"/>
      <c r="AT144" s="178"/>
      <c r="AU144" s="178"/>
      <c r="AV144" s="178"/>
      <c r="AW144" s="178"/>
      <c r="AX144" s="178"/>
      <c r="AY144" s="178"/>
      <c r="AZ144" s="178"/>
      <c r="BA144" s="178"/>
      <c r="BB144" s="178"/>
      <c r="BC144" s="178"/>
      <c r="BD144" s="178"/>
      <c r="BE144" s="178"/>
      <c r="BF144" s="178"/>
      <c r="BG144" s="178"/>
      <c r="BH144" s="178"/>
    </row>
    <row r="145" spans="1:60" outlineLevel="1" x14ac:dyDescent="0.2">
      <c r="A145" s="179"/>
      <c r="B145" s="180"/>
      <c r="C145" s="185" t="s">
        <v>170</v>
      </c>
      <c r="D145" s="186"/>
      <c r="E145" s="187">
        <v>108.7</v>
      </c>
      <c r="F145" s="177"/>
      <c r="G145" s="177"/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8"/>
      <c r="Z145" s="178"/>
      <c r="AA145" s="178"/>
      <c r="AB145" s="178"/>
      <c r="AC145" s="178"/>
      <c r="AD145" s="178"/>
      <c r="AE145" s="178"/>
      <c r="AF145" s="178"/>
      <c r="AG145" s="178" t="s">
        <v>164</v>
      </c>
      <c r="AH145" s="178">
        <v>1</v>
      </c>
      <c r="AI145" s="178"/>
      <c r="AJ145" s="178"/>
      <c r="AK145" s="178"/>
      <c r="AL145" s="178"/>
      <c r="AM145" s="178"/>
      <c r="AN145" s="178"/>
      <c r="AO145" s="178"/>
      <c r="AP145" s="178"/>
      <c r="AQ145" s="178"/>
      <c r="AR145" s="178"/>
      <c r="AS145" s="178"/>
      <c r="AT145" s="178"/>
      <c r="AU145" s="178"/>
      <c r="AV145" s="178"/>
      <c r="AW145" s="178"/>
      <c r="AX145" s="178"/>
      <c r="AY145" s="178"/>
      <c r="AZ145" s="178"/>
      <c r="BA145" s="178"/>
      <c r="BB145" s="178"/>
      <c r="BC145" s="178"/>
      <c r="BD145" s="178"/>
      <c r="BE145" s="178"/>
      <c r="BF145" s="178"/>
      <c r="BG145" s="178"/>
      <c r="BH145" s="178"/>
    </row>
    <row r="146" spans="1:60" outlineLevel="1" x14ac:dyDescent="0.2">
      <c r="A146" s="169">
        <v>19</v>
      </c>
      <c r="B146" s="170" t="s">
        <v>366</v>
      </c>
      <c r="C146" s="171" t="s">
        <v>367</v>
      </c>
      <c r="D146" s="172" t="s">
        <v>211</v>
      </c>
      <c r="E146" s="173">
        <v>59.34</v>
      </c>
      <c r="F146" s="174"/>
      <c r="G146" s="175">
        <f>ROUND(E146*F146,2)</f>
        <v>0</v>
      </c>
      <c r="H146" s="174"/>
      <c r="I146" s="175">
        <f>ROUND(E146*H146,2)</f>
        <v>0</v>
      </c>
      <c r="J146" s="174"/>
      <c r="K146" s="175">
        <f>ROUND(E146*J146,2)</f>
        <v>0</v>
      </c>
      <c r="L146" s="175">
        <v>21</v>
      </c>
      <c r="M146" s="175">
        <f>G146*(1+L146/100)</f>
        <v>0</v>
      </c>
      <c r="N146" s="175">
        <v>2.2000000000000001E-4</v>
      </c>
      <c r="O146" s="175">
        <f>ROUND(E146*N146,2)</f>
        <v>0.01</v>
      </c>
      <c r="P146" s="175">
        <v>0</v>
      </c>
      <c r="Q146" s="175">
        <f>ROUND(E146*P146,2)</f>
        <v>0</v>
      </c>
      <c r="R146" s="175"/>
      <c r="S146" s="175" t="s">
        <v>158</v>
      </c>
      <c r="T146" s="176" t="s">
        <v>158</v>
      </c>
      <c r="U146" s="177">
        <v>0.23</v>
      </c>
      <c r="V146" s="177">
        <f>ROUND(E146*U146,2)</f>
        <v>13.65</v>
      </c>
      <c r="W146" s="177"/>
      <c r="X146" s="177" t="s">
        <v>159</v>
      </c>
      <c r="Y146" s="178"/>
      <c r="Z146" s="178"/>
      <c r="AA146" s="178"/>
      <c r="AB146" s="178"/>
      <c r="AC146" s="178"/>
      <c r="AD146" s="178"/>
      <c r="AE146" s="178"/>
      <c r="AF146" s="178"/>
      <c r="AG146" s="178" t="s">
        <v>174</v>
      </c>
      <c r="AH146" s="178"/>
      <c r="AI146" s="178"/>
      <c r="AJ146" s="178"/>
      <c r="AK146" s="178"/>
      <c r="AL146" s="178"/>
      <c r="AM146" s="178"/>
      <c r="AN146" s="178"/>
      <c r="AO146" s="178"/>
      <c r="AP146" s="178"/>
      <c r="AQ146" s="178"/>
      <c r="AR146" s="178"/>
      <c r="AS146" s="178"/>
      <c r="AT146" s="178"/>
      <c r="AU146" s="178"/>
      <c r="AV146" s="178"/>
      <c r="AW146" s="178"/>
      <c r="AX146" s="178"/>
      <c r="AY146" s="178"/>
      <c r="AZ146" s="178"/>
      <c r="BA146" s="178"/>
      <c r="BB146" s="178"/>
      <c r="BC146" s="178"/>
      <c r="BD146" s="178"/>
      <c r="BE146" s="178"/>
      <c r="BF146" s="178"/>
      <c r="BG146" s="178"/>
      <c r="BH146" s="178"/>
    </row>
    <row r="147" spans="1:60" ht="12.75" customHeight="1" outlineLevel="1" x14ac:dyDescent="0.2">
      <c r="A147" s="179"/>
      <c r="B147" s="180"/>
      <c r="C147" s="230" t="s">
        <v>368</v>
      </c>
      <c r="D147" s="230"/>
      <c r="E147" s="230"/>
      <c r="F147" s="230"/>
      <c r="G147" s="230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8"/>
      <c r="Z147" s="178"/>
      <c r="AA147" s="178"/>
      <c r="AB147" s="178"/>
      <c r="AC147" s="178"/>
      <c r="AD147" s="178"/>
      <c r="AE147" s="178"/>
      <c r="AF147" s="178"/>
      <c r="AG147" s="178" t="s">
        <v>162</v>
      </c>
      <c r="AH147" s="178"/>
      <c r="AI147" s="178"/>
      <c r="AJ147" s="178"/>
      <c r="AK147" s="178"/>
      <c r="AL147" s="178"/>
      <c r="AM147" s="178"/>
      <c r="AN147" s="178"/>
      <c r="AO147" s="178"/>
      <c r="AP147" s="178"/>
      <c r="AQ147" s="178"/>
      <c r="AR147" s="178"/>
      <c r="AS147" s="178"/>
      <c r="AT147" s="178"/>
      <c r="AU147" s="178"/>
      <c r="AV147" s="178"/>
      <c r="AW147" s="178"/>
      <c r="AX147" s="178"/>
      <c r="AY147" s="178"/>
      <c r="AZ147" s="178"/>
      <c r="BA147" s="178"/>
      <c r="BB147" s="178"/>
      <c r="BC147" s="178"/>
      <c r="BD147" s="178"/>
      <c r="BE147" s="178"/>
      <c r="BF147" s="178"/>
      <c r="BG147" s="178"/>
      <c r="BH147" s="178"/>
    </row>
    <row r="148" spans="1:60" outlineLevel="1" x14ac:dyDescent="0.2">
      <c r="A148" s="179"/>
      <c r="B148" s="180"/>
      <c r="C148" s="182" t="s">
        <v>163</v>
      </c>
      <c r="D148" s="183"/>
      <c r="E148" s="184"/>
      <c r="F148" s="177"/>
      <c r="G148" s="177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8"/>
      <c r="Z148" s="178"/>
      <c r="AA148" s="178"/>
      <c r="AB148" s="178"/>
      <c r="AC148" s="178"/>
      <c r="AD148" s="178"/>
      <c r="AE148" s="178"/>
      <c r="AF148" s="178"/>
      <c r="AG148" s="178" t="s">
        <v>164</v>
      </c>
      <c r="AH148" s="178">
        <v>0</v>
      </c>
      <c r="AI148" s="178"/>
      <c r="AJ148" s="178"/>
      <c r="AK148" s="178"/>
      <c r="AL148" s="178"/>
      <c r="AM148" s="178"/>
      <c r="AN148" s="178"/>
      <c r="AO148" s="178"/>
      <c r="AP148" s="178"/>
      <c r="AQ148" s="178"/>
      <c r="AR148" s="178"/>
      <c r="AS148" s="178"/>
      <c r="AT148" s="178"/>
      <c r="AU148" s="178"/>
      <c r="AV148" s="178"/>
      <c r="AW148" s="178"/>
      <c r="AX148" s="178"/>
      <c r="AY148" s="178"/>
      <c r="AZ148" s="178"/>
      <c r="BA148" s="178"/>
      <c r="BB148" s="178"/>
      <c r="BC148" s="178"/>
      <c r="BD148" s="178"/>
      <c r="BE148" s="178"/>
      <c r="BF148" s="178"/>
      <c r="BG148" s="178"/>
      <c r="BH148" s="178"/>
    </row>
    <row r="149" spans="1:60" outlineLevel="1" x14ac:dyDescent="0.2">
      <c r="A149" s="179"/>
      <c r="B149" s="180"/>
      <c r="C149" s="182" t="s">
        <v>324</v>
      </c>
      <c r="D149" s="183"/>
      <c r="E149" s="184"/>
      <c r="F149" s="177"/>
      <c r="G149" s="177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8"/>
      <c r="Z149" s="178"/>
      <c r="AA149" s="178"/>
      <c r="AB149" s="178"/>
      <c r="AC149" s="178"/>
      <c r="AD149" s="178"/>
      <c r="AE149" s="178"/>
      <c r="AF149" s="178"/>
      <c r="AG149" s="178" t="s">
        <v>164</v>
      </c>
      <c r="AH149" s="178">
        <v>0</v>
      </c>
      <c r="AI149" s="178"/>
      <c r="AJ149" s="178"/>
      <c r="AK149" s="178"/>
      <c r="AL149" s="178"/>
      <c r="AM149" s="178"/>
      <c r="AN149" s="178"/>
      <c r="AO149" s="178"/>
      <c r="AP149" s="178"/>
      <c r="AQ149" s="178"/>
      <c r="AR149" s="178"/>
      <c r="AS149" s="178"/>
      <c r="AT149" s="178"/>
      <c r="AU149" s="178"/>
      <c r="AV149" s="178"/>
      <c r="AW149" s="178"/>
      <c r="AX149" s="178"/>
      <c r="AY149" s="178"/>
      <c r="AZ149" s="178"/>
      <c r="BA149" s="178"/>
      <c r="BB149" s="178"/>
      <c r="BC149" s="178"/>
      <c r="BD149" s="178"/>
      <c r="BE149" s="178"/>
      <c r="BF149" s="178"/>
      <c r="BG149" s="178"/>
      <c r="BH149" s="178"/>
    </row>
    <row r="150" spans="1:60" outlineLevel="1" x14ac:dyDescent="0.2">
      <c r="A150" s="179"/>
      <c r="B150" s="180"/>
      <c r="C150" s="182" t="s">
        <v>262</v>
      </c>
      <c r="D150" s="183"/>
      <c r="E150" s="184">
        <v>35.56</v>
      </c>
      <c r="F150" s="177"/>
      <c r="G150" s="177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8"/>
      <c r="Z150" s="178"/>
      <c r="AA150" s="178"/>
      <c r="AB150" s="178"/>
      <c r="AC150" s="178"/>
      <c r="AD150" s="178"/>
      <c r="AE150" s="178"/>
      <c r="AF150" s="178"/>
      <c r="AG150" s="178" t="s">
        <v>164</v>
      </c>
      <c r="AH150" s="178">
        <v>0</v>
      </c>
      <c r="AI150" s="178"/>
      <c r="AJ150" s="178"/>
      <c r="AK150" s="178"/>
      <c r="AL150" s="178"/>
      <c r="AM150" s="178"/>
      <c r="AN150" s="178"/>
      <c r="AO150" s="178"/>
      <c r="AP150" s="178"/>
      <c r="AQ150" s="178"/>
      <c r="AR150" s="178"/>
      <c r="AS150" s="178"/>
      <c r="AT150" s="178"/>
      <c r="AU150" s="178"/>
      <c r="AV150" s="178"/>
      <c r="AW150" s="178"/>
      <c r="AX150" s="178"/>
      <c r="AY150" s="178"/>
      <c r="AZ150" s="178"/>
      <c r="BA150" s="178"/>
      <c r="BB150" s="178"/>
      <c r="BC150" s="178"/>
      <c r="BD150" s="178"/>
      <c r="BE150" s="178"/>
      <c r="BF150" s="178"/>
      <c r="BG150" s="178"/>
      <c r="BH150" s="178"/>
    </row>
    <row r="151" spans="1:60" outlineLevel="1" x14ac:dyDescent="0.2">
      <c r="A151" s="179"/>
      <c r="B151" s="180"/>
      <c r="C151" s="182" t="s">
        <v>263</v>
      </c>
      <c r="D151" s="183"/>
      <c r="E151" s="184">
        <v>23.78</v>
      </c>
      <c r="F151" s="177"/>
      <c r="G151" s="177"/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8"/>
      <c r="Z151" s="178"/>
      <c r="AA151" s="178"/>
      <c r="AB151" s="178"/>
      <c r="AC151" s="178"/>
      <c r="AD151" s="178"/>
      <c r="AE151" s="178"/>
      <c r="AF151" s="178"/>
      <c r="AG151" s="178" t="s">
        <v>164</v>
      </c>
      <c r="AH151" s="178">
        <v>0</v>
      </c>
      <c r="AI151" s="178"/>
      <c r="AJ151" s="178"/>
      <c r="AK151" s="178"/>
      <c r="AL151" s="178"/>
      <c r="AM151" s="178"/>
      <c r="AN151" s="178"/>
      <c r="AO151" s="178"/>
      <c r="AP151" s="178"/>
      <c r="AQ151" s="178"/>
      <c r="AR151" s="178"/>
      <c r="AS151" s="178"/>
      <c r="AT151" s="178"/>
      <c r="AU151" s="178"/>
      <c r="AV151" s="178"/>
      <c r="AW151" s="178"/>
      <c r="AX151" s="178"/>
      <c r="AY151" s="178"/>
      <c r="AZ151" s="178"/>
      <c r="BA151" s="178"/>
      <c r="BB151" s="178"/>
      <c r="BC151" s="178"/>
      <c r="BD151" s="178"/>
      <c r="BE151" s="178"/>
      <c r="BF151" s="178"/>
      <c r="BG151" s="178"/>
      <c r="BH151" s="178"/>
    </row>
    <row r="152" spans="1:60" outlineLevel="1" x14ac:dyDescent="0.2">
      <c r="A152" s="179"/>
      <c r="B152" s="180"/>
      <c r="C152" s="185" t="s">
        <v>170</v>
      </c>
      <c r="D152" s="186"/>
      <c r="E152" s="187">
        <v>59.34</v>
      </c>
      <c r="F152" s="177"/>
      <c r="G152" s="177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8"/>
      <c r="Z152" s="178"/>
      <c r="AA152" s="178"/>
      <c r="AB152" s="178"/>
      <c r="AC152" s="178"/>
      <c r="AD152" s="178"/>
      <c r="AE152" s="178"/>
      <c r="AF152" s="178"/>
      <c r="AG152" s="178" t="s">
        <v>164</v>
      </c>
      <c r="AH152" s="178">
        <v>1</v>
      </c>
      <c r="AI152" s="178"/>
      <c r="AJ152" s="178"/>
      <c r="AK152" s="178"/>
      <c r="AL152" s="178"/>
      <c r="AM152" s="178"/>
      <c r="AN152" s="178"/>
      <c r="AO152" s="178"/>
      <c r="AP152" s="178"/>
      <c r="AQ152" s="178"/>
      <c r="AR152" s="178"/>
      <c r="AS152" s="178"/>
      <c r="AT152" s="178"/>
      <c r="AU152" s="178"/>
      <c r="AV152" s="178"/>
      <c r="AW152" s="178"/>
      <c r="AX152" s="178"/>
      <c r="AY152" s="178"/>
      <c r="AZ152" s="178"/>
      <c r="BA152" s="178"/>
      <c r="BB152" s="178"/>
      <c r="BC152" s="178"/>
      <c r="BD152" s="178"/>
      <c r="BE152" s="178"/>
      <c r="BF152" s="178"/>
      <c r="BG152" s="178"/>
      <c r="BH152" s="178"/>
    </row>
    <row r="153" spans="1:60" ht="22.5" outlineLevel="1" x14ac:dyDescent="0.2">
      <c r="A153" s="169">
        <v>20</v>
      </c>
      <c r="B153" s="170" t="s">
        <v>369</v>
      </c>
      <c r="C153" s="171" t="s">
        <v>370</v>
      </c>
      <c r="D153" s="172" t="s">
        <v>211</v>
      </c>
      <c r="E153" s="173">
        <v>65.274000000000001</v>
      </c>
      <c r="F153" s="174"/>
      <c r="G153" s="175">
        <f>ROUND(E153*F153,2)</f>
        <v>0</v>
      </c>
      <c r="H153" s="174"/>
      <c r="I153" s="175">
        <f>ROUND(E153*H153,2)</f>
        <v>0</v>
      </c>
      <c r="J153" s="174"/>
      <c r="K153" s="175">
        <f>ROUND(E153*J153,2)</f>
        <v>0</v>
      </c>
      <c r="L153" s="175">
        <v>21</v>
      </c>
      <c r="M153" s="175">
        <f>G153*(1+L153/100)</f>
        <v>0</v>
      </c>
      <c r="N153" s="175">
        <v>1.3999999999999999E-4</v>
      </c>
      <c r="O153" s="175">
        <f>ROUND(E153*N153,2)</f>
        <v>0.01</v>
      </c>
      <c r="P153" s="175">
        <v>0</v>
      </c>
      <c r="Q153" s="175">
        <f>ROUND(E153*P153,2)</f>
        <v>0</v>
      </c>
      <c r="R153" s="175" t="s">
        <v>371</v>
      </c>
      <c r="S153" s="175" t="s">
        <v>158</v>
      </c>
      <c r="T153" s="176" t="s">
        <v>158</v>
      </c>
      <c r="U153" s="177">
        <v>0</v>
      </c>
      <c r="V153" s="177">
        <f>ROUND(E153*U153,2)</f>
        <v>0</v>
      </c>
      <c r="W153" s="177"/>
      <c r="X153" s="177" t="s">
        <v>340</v>
      </c>
      <c r="Y153" s="178"/>
      <c r="Z153" s="178"/>
      <c r="AA153" s="178"/>
      <c r="AB153" s="178"/>
      <c r="AC153" s="178"/>
      <c r="AD153" s="178"/>
      <c r="AE153" s="178"/>
      <c r="AF153" s="178"/>
      <c r="AG153" s="178" t="s">
        <v>341</v>
      </c>
      <c r="AH153" s="178"/>
      <c r="AI153" s="178"/>
      <c r="AJ153" s="178"/>
      <c r="AK153" s="178"/>
      <c r="AL153" s="178"/>
      <c r="AM153" s="178"/>
      <c r="AN153" s="178"/>
      <c r="AO153" s="178"/>
      <c r="AP153" s="178"/>
      <c r="AQ153" s="178"/>
      <c r="AR153" s="178"/>
      <c r="AS153" s="178"/>
      <c r="AT153" s="178"/>
      <c r="AU153" s="178"/>
      <c r="AV153" s="178"/>
      <c r="AW153" s="178"/>
      <c r="AX153" s="178"/>
      <c r="AY153" s="178"/>
      <c r="AZ153" s="178"/>
      <c r="BA153" s="178"/>
      <c r="BB153" s="178"/>
      <c r="BC153" s="178"/>
      <c r="BD153" s="178"/>
      <c r="BE153" s="178"/>
      <c r="BF153" s="178"/>
      <c r="BG153" s="178"/>
      <c r="BH153" s="178"/>
    </row>
    <row r="154" spans="1:60" outlineLevel="1" x14ac:dyDescent="0.2">
      <c r="A154" s="179"/>
      <c r="B154" s="180"/>
      <c r="C154" s="182" t="s">
        <v>163</v>
      </c>
      <c r="D154" s="183"/>
      <c r="E154" s="184"/>
      <c r="F154" s="177"/>
      <c r="G154" s="177"/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8"/>
      <c r="Z154" s="178"/>
      <c r="AA154" s="178"/>
      <c r="AB154" s="178"/>
      <c r="AC154" s="178"/>
      <c r="AD154" s="178"/>
      <c r="AE154" s="178"/>
      <c r="AF154" s="178"/>
      <c r="AG154" s="178" t="s">
        <v>164</v>
      </c>
      <c r="AH154" s="178">
        <v>0</v>
      </c>
      <c r="AI154" s="178"/>
      <c r="AJ154" s="178"/>
      <c r="AK154" s="178"/>
      <c r="AL154" s="178"/>
      <c r="AM154" s="178"/>
      <c r="AN154" s="178"/>
      <c r="AO154" s="178"/>
      <c r="AP154" s="178"/>
      <c r="AQ154" s="178"/>
      <c r="AR154" s="178"/>
      <c r="AS154" s="178"/>
      <c r="AT154" s="178"/>
      <c r="AU154" s="178"/>
      <c r="AV154" s="178"/>
      <c r="AW154" s="178"/>
      <c r="AX154" s="178"/>
      <c r="AY154" s="178"/>
      <c r="AZ154" s="178"/>
      <c r="BA154" s="178"/>
      <c r="BB154" s="178"/>
      <c r="BC154" s="178"/>
      <c r="BD154" s="178"/>
      <c r="BE154" s="178"/>
      <c r="BF154" s="178"/>
      <c r="BG154" s="178"/>
      <c r="BH154" s="178"/>
    </row>
    <row r="155" spans="1:60" outlineLevel="1" x14ac:dyDescent="0.2">
      <c r="A155" s="179"/>
      <c r="B155" s="180"/>
      <c r="C155" s="182" t="s">
        <v>324</v>
      </c>
      <c r="D155" s="183"/>
      <c r="E155" s="184"/>
      <c r="F155" s="177"/>
      <c r="G155" s="177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8"/>
      <c r="Z155" s="178"/>
      <c r="AA155" s="178"/>
      <c r="AB155" s="178"/>
      <c r="AC155" s="178"/>
      <c r="AD155" s="178"/>
      <c r="AE155" s="178"/>
      <c r="AF155" s="178"/>
      <c r="AG155" s="178" t="s">
        <v>164</v>
      </c>
      <c r="AH155" s="178">
        <v>0</v>
      </c>
      <c r="AI155" s="178"/>
      <c r="AJ155" s="178"/>
      <c r="AK155" s="178"/>
      <c r="AL155" s="178"/>
      <c r="AM155" s="178"/>
      <c r="AN155" s="178"/>
      <c r="AO155" s="178"/>
      <c r="AP155" s="178"/>
      <c r="AQ155" s="178"/>
      <c r="AR155" s="178"/>
      <c r="AS155" s="178"/>
      <c r="AT155" s="178"/>
      <c r="AU155" s="178"/>
      <c r="AV155" s="178"/>
      <c r="AW155" s="178"/>
      <c r="AX155" s="178"/>
      <c r="AY155" s="178"/>
      <c r="AZ155" s="178"/>
      <c r="BA155" s="178"/>
      <c r="BB155" s="178"/>
      <c r="BC155" s="178"/>
      <c r="BD155" s="178"/>
      <c r="BE155" s="178"/>
      <c r="BF155" s="178"/>
      <c r="BG155" s="178"/>
      <c r="BH155" s="178"/>
    </row>
    <row r="156" spans="1:60" outlineLevel="1" x14ac:dyDescent="0.2">
      <c r="A156" s="179"/>
      <c r="B156" s="180"/>
      <c r="C156" s="182" t="s">
        <v>262</v>
      </c>
      <c r="D156" s="183"/>
      <c r="E156" s="184">
        <v>35.56</v>
      </c>
      <c r="F156" s="177"/>
      <c r="G156" s="177"/>
      <c r="H156" s="177"/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8"/>
      <c r="Z156" s="178"/>
      <c r="AA156" s="178"/>
      <c r="AB156" s="178"/>
      <c r="AC156" s="178"/>
      <c r="AD156" s="178"/>
      <c r="AE156" s="178"/>
      <c r="AF156" s="178"/>
      <c r="AG156" s="178" t="s">
        <v>164</v>
      </c>
      <c r="AH156" s="178">
        <v>0</v>
      </c>
      <c r="AI156" s="178"/>
      <c r="AJ156" s="178"/>
      <c r="AK156" s="178"/>
      <c r="AL156" s="178"/>
      <c r="AM156" s="178"/>
      <c r="AN156" s="178"/>
      <c r="AO156" s="178"/>
      <c r="AP156" s="178"/>
      <c r="AQ156" s="178"/>
      <c r="AR156" s="178"/>
      <c r="AS156" s="178"/>
      <c r="AT156" s="178"/>
      <c r="AU156" s="178"/>
      <c r="AV156" s="178"/>
      <c r="AW156" s="178"/>
      <c r="AX156" s="178"/>
      <c r="AY156" s="178"/>
      <c r="AZ156" s="178"/>
      <c r="BA156" s="178"/>
      <c r="BB156" s="178"/>
      <c r="BC156" s="178"/>
      <c r="BD156" s="178"/>
      <c r="BE156" s="178"/>
      <c r="BF156" s="178"/>
      <c r="BG156" s="178"/>
      <c r="BH156" s="178"/>
    </row>
    <row r="157" spans="1:60" outlineLevel="1" x14ac:dyDescent="0.2">
      <c r="A157" s="179"/>
      <c r="B157" s="180"/>
      <c r="C157" s="182" t="s">
        <v>263</v>
      </c>
      <c r="D157" s="183"/>
      <c r="E157" s="184">
        <v>23.78</v>
      </c>
      <c r="F157" s="177"/>
      <c r="G157" s="177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8"/>
      <c r="Z157" s="178"/>
      <c r="AA157" s="178"/>
      <c r="AB157" s="178"/>
      <c r="AC157" s="178"/>
      <c r="AD157" s="178"/>
      <c r="AE157" s="178"/>
      <c r="AF157" s="178"/>
      <c r="AG157" s="178" t="s">
        <v>164</v>
      </c>
      <c r="AH157" s="178">
        <v>0</v>
      </c>
      <c r="AI157" s="178"/>
      <c r="AJ157" s="178"/>
      <c r="AK157" s="178"/>
      <c r="AL157" s="178"/>
      <c r="AM157" s="178"/>
      <c r="AN157" s="178"/>
      <c r="AO157" s="178"/>
      <c r="AP157" s="178"/>
      <c r="AQ157" s="178"/>
      <c r="AR157" s="178"/>
      <c r="AS157" s="178"/>
      <c r="AT157" s="178"/>
      <c r="AU157" s="178"/>
      <c r="AV157" s="178"/>
      <c r="AW157" s="178"/>
      <c r="AX157" s="178"/>
      <c r="AY157" s="178"/>
      <c r="AZ157" s="178"/>
      <c r="BA157" s="178"/>
      <c r="BB157" s="178"/>
      <c r="BC157" s="178"/>
      <c r="BD157" s="178"/>
      <c r="BE157" s="178"/>
      <c r="BF157" s="178"/>
      <c r="BG157" s="178"/>
      <c r="BH157" s="178"/>
    </row>
    <row r="158" spans="1:60" outlineLevel="1" x14ac:dyDescent="0.2">
      <c r="A158" s="179"/>
      <c r="B158" s="180"/>
      <c r="C158" s="185" t="s">
        <v>170</v>
      </c>
      <c r="D158" s="186"/>
      <c r="E158" s="187">
        <v>59.34</v>
      </c>
      <c r="F158" s="177"/>
      <c r="G158" s="177"/>
      <c r="H158" s="177"/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8"/>
      <c r="Z158" s="178"/>
      <c r="AA158" s="178"/>
      <c r="AB158" s="178"/>
      <c r="AC158" s="178"/>
      <c r="AD158" s="178"/>
      <c r="AE158" s="178"/>
      <c r="AF158" s="178"/>
      <c r="AG158" s="178" t="s">
        <v>164</v>
      </c>
      <c r="AH158" s="178">
        <v>1</v>
      </c>
      <c r="AI158" s="178"/>
      <c r="AJ158" s="178"/>
      <c r="AK158" s="178"/>
      <c r="AL158" s="178"/>
      <c r="AM158" s="178"/>
      <c r="AN158" s="178"/>
      <c r="AO158" s="178"/>
      <c r="AP158" s="178"/>
      <c r="AQ158" s="178"/>
      <c r="AR158" s="178"/>
      <c r="AS158" s="178"/>
      <c r="AT158" s="178"/>
      <c r="AU158" s="178"/>
      <c r="AV158" s="178"/>
      <c r="AW158" s="178"/>
      <c r="AX158" s="178"/>
      <c r="AY158" s="178"/>
      <c r="AZ158" s="178"/>
      <c r="BA158" s="178"/>
      <c r="BB158" s="178"/>
      <c r="BC158" s="178"/>
      <c r="BD158" s="178"/>
      <c r="BE158" s="178"/>
      <c r="BF158" s="178"/>
      <c r="BG158" s="178"/>
      <c r="BH158" s="178"/>
    </row>
    <row r="159" spans="1:60" outlineLevel="1" x14ac:dyDescent="0.2">
      <c r="A159" s="179"/>
      <c r="B159" s="180"/>
      <c r="C159" s="204" t="s">
        <v>345</v>
      </c>
      <c r="D159" s="205"/>
      <c r="E159" s="206">
        <v>5.9340000000000002</v>
      </c>
      <c r="F159" s="177"/>
      <c r="G159" s="177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8"/>
      <c r="Z159" s="178"/>
      <c r="AA159" s="178"/>
      <c r="AB159" s="178"/>
      <c r="AC159" s="178"/>
      <c r="AD159" s="178"/>
      <c r="AE159" s="178"/>
      <c r="AF159" s="178"/>
      <c r="AG159" s="178" t="s">
        <v>164</v>
      </c>
      <c r="AH159" s="178">
        <v>4</v>
      </c>
      <c r="AI159" s="178"/>
      <c r="AJ159" s="178"/>
      <c r="AK159" s="178"/>
      <c r="AL159" s="178"/>
      <c r="AM159" s="178"/>
      <c r="AN159" s="178"/>
      <c r="AO159" s="178"/>
      <c r="AP159" s="178"/>
      <c r="AQ159" s="178"/>
      <c r="AR159" s="178"/>
      <c r="AS159" s="178"/>
      <c r="AT159" s="178"/>
      <c r="AU159" s="178"/>
      <c r="AV159" s="178"/>
      <c r="AW159" s="178"/>
      <c r="AX159" s="178"/>
      <c r="AY159" s="178"/>
      <c r="AZ159" s="178"/>
      <c r="BA159" s="178"/>
      <c r="BB159" s="178"/>
      <c r="BC159" s="178"/>
      <c r="BD159" s="178"/>
      <c r="BE159" s="178"/>
      <c r="BF159" s="178"/>
      <c r="BG159" s="178"/>
      <c r="BH159" s="178"/>
    </row>
    <row r="160" spans="1:60" outlineLevel="1" x14ac:dyDescent="0.2">
      <c r="A160" s="169">
        <v>21</v>
      </c>
      <c r="B160" s="170" t="s">
        <v>372</v>
      </c>
      <c r="C160" s="171" t="s">
        <v>373</v>
      </c>
      <c r="D160" s="172" t="s">
        <v>211</v>
      </c>
      <c r="E160" s="173">
        <v>65.274000000000001</v>
      </c>
      <c r="F160" s="174"/>
      <c r="G160" s="175">
        <f>ROUND(E160*F160,2)</f>
        <v>0</v>
      </c>
      <c r="H160" s="174"/>
      <c r="I160" s="175">
        <f>ROUND(E160*H160,2)</f>
        <v>0</v>
      </c>
      <c r="J160" s="174"/>
      <c r="K160" s="175">
        <f>ROUND(E160*J160,2)</f>
        <v>0</v>
      </c>
      <c r="L160" s="175">
        <v>21</v>
      </c>
      <c r="M160" s="175">
        <f>G160*(1+L160/100)</f>
        <v>0</v>
      </c>
      <c r="N160" s="175">
        <v>6.0000000000000002E-5</v>
      </c>
      <c r="O160" s="175">
        <f>ROUND(E160*N160,2)</f>
        <v>0</v>
      </c>
      <c r="P160" s="175">
        <v>0</v>
      </c>
      <c r="Q160" s="175">
        <f>ROUND(E160*P160,2)</f>
        <v>0</v>
      </c>
      <c r="R160" s="175" t="s">
        <v>371</v>
      </c>
      <c r="S160" s="175" t="s">
        <v>158</v>
      </c>
      <c r="T160" s="176" t="s">
        <v>158</v>
      </c>
      <c r="U160" s="177">
        <v>0</v>
      </c>
      <c r="V160" s="177">
        <f>ROUND(E160*U160,2)</f>
        <v>0</v>
      </c>
      <c r="W160" s="177"/>
      <c r="X160" s="177" t="s">
        <v>340</v>
      </c>
      <c r="Y160" s="178"/>
      <c r="Z160" s="178"/>
      <c r="AA160" s="178"/>
      <c r="AB160" s="178"/>
      <c r="AC160" s="178"/>
      <c r="AD160" s="178"/>
      <c r="AE160" s="178"/>
      <c r="AF160" s="178"/>
      <c r="AG160" s="178" t="s">
        <v>341</v>
      </c>
      <c r="AH160" s="178"/>
      <c r="AI160" s="178"/>
      <c r="AJ160" s="178"/>
      <c r="AK160" s="178"/>
      <c r="AL160" s="178"/>
      <c r="AM160" s="178"/>
      <c r="AN160" s="178"/>
      <c r="AO160" s="178"/>
      <c r="AP160" s="178"/>
      <c r="AQ160" s="178"/>
      <c r="AR160" s="178"/>
      <c r="AS160" s="178"/>
      <c r="AT160" s="178"/>
      <c r="AU160" s="178"/>
      <c r="AV160" s="178"/>
      <c r="AW160" s="178"/>
      <c r="AX160" s="178"/>
      <c r="AY160" s="178"/>
      <c r="AZ160" s="178"/>
      <c r="BA160" s="178"/>
      <c r="BB160" s="178"/>
      <c r="BC160" s="178"/>
      <c r="BD160" s="178"/>
      <c r="BE160" s="178"/>
      <c r="BF160" s="178"/>
      <c r="BG160" s="178"/>
      <c r="BH160" s="178"/>
    </row>
    <row r="161" spans="1:60" outlineLevel="1" x14ac:dyDescent="0.2">
      <c r="A161" s="179"/>
      <c r="B161" s="180"/>
      <c r="C161" s="182" t="s">
        <v>163</v>
      </c>
      <c r="D161" s="183"/>
      <c r="E161" s="184"/>
      <c r="F161" s="177"/>
      <c r="G161" s="177"/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8"/>
      <c r="Z161" s="178"/>
      <c r="AA161" s="178"/>
      <c r="AB161" s="178"/>
      <c r="AC161" s="178"/>
      <c r="AD161" s="178"/>
      <c r="AE161" s="178"/>
      <c r="AF161" s="178"/>
      <c r="AG161" s="178" t="s">
        <v>164</v>
      </c>
      <c r="AH161" s="178">
        <v>0</v>
      </c>
      <c r="AI161" s="178"/>
      <c r="AJ161" s="178"/>
      <c r="AK161" s="178"/>
      <c r="AL161" s="178"/>
      <c r="AM161" s="178"/>
      <c r="AN161" s="178"/>
      <c r="AO161" s="178"/>
      <c r="AP161" s="178"/>
      <c r="AQ161" s="178"/>
      <c r="AR161" s="178"/>
      <c r="AS161" s="178"/>
      <c r="AT161" s="178"/>
      <c r="AU161" s="178"/>
      <c r="AV161" s="178"/>
      <c r="AW161" s="178"/>
      <c r="AX161" s="178"/>
      <c r="AY161" s="178"/>
      <c r="AZ161" s="178"/>
      <c r="BA161" s="178"/>
      <c r="BB161" s="178"/>
      <c r="BC161" s="178"/>
      <c r="BD161" s="178"/>
      <c r="BE161" s="178"/>
      <c r="BF161" s="178"/>
      <c r="BG161" s="178"/>
      <c r="BH161" s="178"/>
    </row>
    <row r="162" spans="1:60" outlineLevel="1" x14ac:dyDescent="0.2">
      <c r="A162" s="179"/>
      <c r="B162" s="180"/>
      <c r="C162" s="182" t="s">
        <v>324</v>
      </c>
      <c r="D162" s="183"/>
      <c r="E162" s="184"/>
      <c r="F162" s="177"/>
      <c r="G162" s="177"/>
      <c r="H162" s="177"/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8"/>
      <c r="Z162" s="178"/>
      <c r="AA162" s="178"/>
      <c r="AB162" s="178"/>
      <c r="AC162" s="178"/>
      <c r="AD162" s="178"/>
      <c r="AE162" s="178"/>
      <c r="AF162" s="178"/>
      <c r="AG162" s="178" t="s">
        <v>164</v>
      </c>
      <c r="AH162" s="178">
        <v>0</v>
      </c>
      <c r="AI162" s="178"/>
      <c r="AJ162" s="178"/>
      <c r="AK162" s="178"/>
      <c r="AL162" s="178"/>
      <c r="AM162" s="178"/>
      <c r="AN162" s="178"/>
      <c r="AO162" s="178"/>
      <c r="AP162" s="178"/>
      <c r="AQ162" s="178"/>
      <c r="AR162" s="178"/>
      <c r="AS162" s="178"/>
      <c r="AT162" s="178"/>
      <c r="AU162" s="178"/>
      <c r="AV162" s="178"/>
      <c r="AW162" s="178"/>
      <c r="AX162" s="178"/>
      <c r="AY162" s="178"/>
      <c r="AZ162" s="178"/>
      <c r="BA162" s="178"/>
      <c r="BB162" s="178"/>
      <c r="BC162" s="178"/>
      <c r="BD162" s="178"/>
      <c r="BE162" s="178"/>
      <c r="BF162" s="178"/>
      <c r="BG162" s="178"/>
      <c r="BH162" s="178"/>
    </row>
    <row r="163" spans="1:60" outlineLevel="1" x14ac:dyDescent="0.2">
      <c r="A163" s="179"/>
      <c r="B163" s="180"/>
      <c r="C163" s="182" t="s">
        <v>262</v>
      </c>
      <c r="D163" s="183"/>
      <c r="E163" s="184">
        <v>35.56</v>
      </c>
      <c r="F163" s="177"/>
      <c r="G163" s="177"/>
      <c r="H163" s="177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8"/>
      <c r="Z163" s="178"/>
      <c r="AA163" s="178"/>
      <c r="AB163" s="178"/>
      <c r="AC163" s="178"/>
      <c r="AD163" s="178"/>
      <c r="AE163" s="178"/>
      <c r="AF163" s="178"/>
      <c r="AG163" s="178" t="s">
        <v>164</v>
      </c>
      <c r="AH163" s="178">
        <v>0</v>
      </c>
      <c r="AI163" s="178"/>
      <c r="AJ163" s="178"/>
      <c r="AK163" s="178"/>
      <c r="AL163" s="178"/>
      <c r="AM163" s="178"/>
      <c r="AN163" s="178"/>
      <c r="AO163" s="178"/>
      <c r="AP163" s="178"/>
      <c r="AQ163" s="178"/>
      <c r="AR163" s="178"/>
      <c r="AS163" s="178"/>
      <c r="AT163" s="178"/>
      <c r="AU163" s="178"/>
      <c r="AV163" s="178"/>
      <c r="AW163" s="178"/>
      <c r="AX163" s="178"/>
      <c r="AY163" s="178"/>
      <c r="AZ163" s="178"/>
      <c r="BA163" s="178"/>
      <c r="BB163" s="178"/>
      <c r="BC163" s="178"/>
      <c r="BD163" s="178"/>
      <c r="BE163" s="178"/>
      <c r="BF163" s="178"/>
      <c r="BG163" s="178"/>
      <c r="BH163" s="178"/>
    </row>
    <row r="164" spans="1:60" outlineLevel="1" x14ac:dyDescent="0.2">
      <c r="A164" s="179"/>
      <c r="B164" s="180"/>
      <c r="C164" s="182" t="s">
        <v>263</v>
      </c>
      <c r="D164" s="183"/>
      <c r="E164" s="184">
        <v>23.78</v>
      </c>
      <c r="F164" s="177"/>
      <c r="G164" s="177"/>
      <c r="H164" s="177"/>
      <c r="I164" s="177"/>
      <c r="J164" s="177"/>
      <c r="K164" s="177"/>
      <c r="L164" s="177"/>
      <c r="M164" s="177"/>
      <c r="N164" s="177"/>
      <c r="O164" s="177"/>
      <c r="P164" s="177"/>
      <c r="Q164" s="177"/>
      <c r="R164" s="177"/>
      <c r="S164" s="177"/>
      <c r="T164" s="177"/>
      <c r="U164" s="177"/>
      <c r="V164" s="177"/>
      <c r="W164" s="177"/>
      <c r="X164" s="177"/>
      <c r="Y164" s="178"/>
      <c r="Z164" s="178"/>
      <c r="AA164" s="178"/>
      <c r="AB164" s="178"/>
      <c r="AC164" s="178"/>
      <c r="AD164" s="178"/>
      <c r="AE164" s="178"/>
      <c r="AF164" s="178"/>
      <c r="AG164" s="178" t="s">
        <v>164</v>
      </c>
      <c r="AH164" s="178">
        <v>0</v>
      </c>
      <c r="AI164" s="178"/>
      <c r="AJ164" s="178"/>
      <c r="AK164" s="178"/>
      <c r="AL164" s="178"/>
      <c r="AM164" s="178"/>
      <c r="AN164" s="178"/>
      <c r="AO164" s="178"/>
      <c r="AP164" s="178"/>
      <c r="AQ164" s="178"/>
      <c r="AR164" s="178"/>
      <c r="AS164" s="178"/>
      <c r="AT164" s="178"/>
      <c r="AU164" s="178"/>
      <c r="AV164" s="178"/>
      <c r="AW164" s="178"/>
      <c r="AX164" s="178"/>
      <c r="AY164" s="178"/>
      <c r="AZ164" s="178"/>
      <c r="BA164" s="178"/>
      <c r="BB164" s="178"/>
      <c r="BC164" s="178"/>
      <c r="BD164" s="178"/>
      <c r="BE164" s="178"/>
      <c r="BF164" s="178"/>
      <c r="BG164" s="178"/>
      <c r="BH164" s="178"/>
    </row>
    <row r="165" spans="1:60" outlineLevel="1" x14ac:dyDescent="0.2">
      <c r="A165" s="179"/>
      <c r="B165" s="180"/>
      <c r="C165" s="185" t="s">
        <v>170</v>
      </c>
      <c r="D165" s="186"/>
      <c r="E165" s="187">
        <v>59.34</v>
      </c>
      <c r="F165" s="177"/>
      <c r="G165" s="177"/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8"/>
      <c r="Z165" s="178"/>
      <c r="AA165" s="178"/>
      <c r="AB165" s="178"/>
      <c r="AC165" s="178"/>
      <c r="AD165" s="178"/>
      <c r="AE165" s="178"/>
      <c r="AF165" s="178"/>
      <c r="AG165" s="178" t="s">
        <v>164</v>
      </c>
      <c r="AH165" s="178">
        <v>1</v>
      </c>
      <c r="AI165" s="178"/>
      <c r="AJ165" s="178"/>
      <c r="AK165" s="178"/>
      <c r="AL165" s="178"/>
      <c r="AM165" s="178"/>
      <c r="AN165" s="178"/>
      <c r="AO165" s="178"/>
      <c r="AP165" s="178"/>
      <c r="AQ165" s="178"/>
      <c r="AR165" s="178"/>
      <c r="AS165" s="178"/>
      <c r="AT165" s="178"/>
      <c r="AU165" s="178"/>
      <c r="AV165" s="178"/>
      <c r="AW165" s="178"/>
      <c r="AX165" s="178"/>
      <c r="AY165" s="178"/>
      <c r="AZ165" s="178"/>
      <c r="BA165" s="178"/>
      <c r="BB165" s="178"/>
      <c r="BC165" s="178"/>
      <c r="BD165" s="178"/>
      <c r="BE165" s="178"/>
      <c r="BF165" s="178"/>
      <c r="BG165" s="178"/>
      <c r="BH165" s="178"/>
    </row>
    <row r="166" spans="1:60" outlineLevel="1" x14ac:dyDescent="0.2">
      <c r="A166" s="179"/>
      <c r="B166" s="180"/>
      <c r="C166" s="204" t="s">
        <v>345</v>
      </c>
      <c r="D166" s="205"/>
      <c r="E166" s="206">
        <v>5.9340000000000002</v>
      </c>
      <c r="F166" s="177"/>
      <c r="G166" s="177"/>
      <c r="H166" s="177"/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8"/>
      <c r="Z166" s="178"/>
      <c r="AA166" s="178"/>
      <c r="AB166" s="178"/>
      <c r="AC166" s="178"/>
      <c r="AD166" s="178"/>
      <c r="AE166" s="178"/>
      <c r="AF166" s="178"/>
      <c r="AG166" s="178" t="s">
        <v>164</v>
      </c>
      <c r="AH166" s="178">
        <v>4</v>
      </c>
      <c r="AI166" s="178"/>
      <c r="AJ166" s="178"/>
      <c r="AK166" s="178"/>
      <c r="AL166" s="178"/>
      <c r="AM166" s="178"/>
      <c r="AN166" s="178"/>
      <c r="AO166" s="178"/>
      <c r="AP166" s="178"/>
      <c r="AQ166" s="178"/>
      <c r="AR166" s="178"/>
      <c r="AS166" s="178"/>
      <c r="AT166" s="178"/>
      <c r="AU166" s="178"/>
      <c r="AV166" s="178"/>
      <c r="AW166" s="178"/>
      <c r="AX166" s="178"/>
      <c r="AY166" s="178"/>
      <c r="AZ166" s="178"/>
      <c r="BA166" s="178"/>
      <c r="BB166" s="178"/>
      <c r="BC166" s="178"/>
      <c r="BD166" s="178"/>
      <c r="BE166" s="178"/>
      <c r="BF166" s="178"/>
      <c r="BG166" s="178"/>
      <c r="BH166" s="178"/>
    </row>
    <row r="167" spans="1:60" outlineLevel="1" x14ac:dyDescent="0.2">
      <c r="A167" s="169">
        <v>22</v>
      </c>
      <c r="B167" s="170" t="s">
        <v>374</v>
      </c>
      <c r="C167" s="171" t="s">
        <v>375</v>
      </c>
      <c r="D167" s="172" t="s">
        <v>157</v>
      </c>
      <c r="E167" s="173">
        <v>108.7</v>
      </c>
      <c r="F167" s="174"/>
      <c r="G167" s="175">
        <f>ROUND(E167*F167,2)</f>
        <v>0</v>
      </c>
      <c r="H167" s="174"/>
      <c r="I167" s="175">
        <f>ROUND(E167*H167,2)</f>
        <v>0</v>
      </c>
      <c r="J167" s="174"/>
      <c r="K167" s="175">
        <f>ROUND(E167*J167,2)</f>
        <v>0</v>
      </c>
      <c r="L167" s="175">
        <v>21</v>
      </c>
      <c r="M167" s="175">
        <f>G167*(1+L167/100)</f>
        <v>0</v>
      </c>
      <c r="N167" s="175">
        <v>0</v>
      </c>
      <c r="O167" s="175">
        <f>ROUND(E167*N167,2)</f>
        <v>0</v>
      </c>
      <c r="P167" s="175">
        <v>0</v>
      </c>
      <c r="Q167" s="175">
        <f>ROUND(E167*P167,2)</f>
        <v>0</v>
      </c>
      <c r="R167" s="175"/>
      <c r="S167" s="175" t="s">
        <v>158</v>
      </c>
      <c r="T167" s="176" t="s">
        <v>158</v>
      </c>
      <c r="U167" s="177">
        <v>4.5999999999999999E-2</v>
      </c>
      <c r="V167" s="177">
        <f>ROUND(E167*U167,2)</f>
        <v>5</v>
      </c>
      <c r="W167" s="177"/>
      <c r="X167" s="177" t="s">
        <v>159</v>
      </c>
      <c r="Y167" s="178"/>
      <c r="Z167" s="178"/>
      <c r="AA167" s="178"/>
      <c r="AB167" s="178"/>
      <c r="AC167" s="178"/>
      <c r="AD167" s="178"/>
      <c r="AE167" s="178"/>
      <c r="AF167" s="178"/>
      <c r="AG167" s="178" t="s">
        <v>174</v>
      </c>
      <c r="AH167" s="178"/>
      <c r="AI167" s="178"/>
      <c r="AJ167" s="178"/>
      <c r="AK167" s="178"/>
      <c r="AL167" s="178"/>
      <c r="AM167" s="178"/>
      <c r="AN167" s="178"/>
      <c r="AO167" s="178"/>
      <c r="AP167" s="178"/>
      <c r="AQ167" s="178"/>
      <c r="AR167" s="178"/>
      <c r="AS167" s="178"/>
      <c r="AT167" s="178"/>
      <c r="AU167" s="178"/>
      <c r="AV167" s="178"/>
      <c r="AW167" s="178"/>
      <c r="AX167" s="178"/>
      <c r="AY167" s="178"/>
      <c r="AZ167" s="178"/>
      <c r="BA167" s="178"/>
      <c r="BB167" s="178"/>
      <c r="BC167" s="178"/>
      <c r="BD167" s="178"/>
      <c r="BE167" s="178"/>
      <c r="BF167" s="178"/>
      <c r="BG167" s="178"/>
      <c r="BH167" s="178"/>
    </row>
    <row r="168" spans="1:60" outlineLevel="1" x14ac:dyDescent="0.2">
      <c r="A168" s="179"/>
      <c r="B168" s="180"/>
      <c r="C168" s="182" t="s">
        <v>163</v>
      </c>
      <c r="D168" s="183"/>
      <c r="E168" s="184"/>
      <c r="F168" s="177"/>
      <c r="G168" s="177"/>
      <c r="H168" s="177"/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8"/>
      <c r="Z168" s="178"/>
      <c r="AA168" s="178"/>
      <c r="AB168" s="178"/>
      <c r="AC168" s="178"/>
      <c r="AD168" s="178"/>
      <c r="AE168" s="178"/>
      <c r="AF168" s="178"/>
      <c r="AG168" s="178" t="s">
        <v>164</v>
      </c>
      <c r="AH168" s="178">
        <v>0</v>
      </c>
      <c r="AI168" s="178"/>
      <c r="AJ168" s="178"/>
      <c r="AK168" s="178"/>
      <c r="AL168" s="178"/>
      <c r="AM168" s="178"/>
      <c r="AN168" s="178"/>
      <c r="AO168" s="178"/>
      <c r="AP168" s="178"/>
      <c r="AQ168" s="178"/>
      <c r="AR168" s="178"/>
      <c r="AS168" s="178"/>
      <c r="AT168" s="178"/>
      <c r="AU168" s="178"/>
      <c r="AV168" s="178"/>
      <c r="AW168" s="178"/>
      <c r="AX168" s="178"/>
      <c r="AY168" s="178"/>
      <c r="AZ168" s="178"/>
      <c r="BA168" s="178"/>
      <c r="BB168" s="178"/>
      <c r="BC168" s="178"/>
      <c r="BD168" s="178"/>
      <c r="BE168" s="178"/>
      <c r="BF168" s="178"/>
      <c r="BG168" s="178"/>
      <c r="BH168" s="178"/>
    </row>
    <row r="169" spans="1:60" outlineLevel="1" x14ac:dyDescent="0.2">
      <c r="A169" s="179"/>
      <c r="B169" s="180"/>
      <c r="C169" s="182" t="s">
        <v>324</v>
      </c>
      <c r="D169" s="183"/>
      <c r="E169" s="184"/>
      <c r="F169" s="177"/>
      <c r="G169" s="177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8"/>
      <c r="Z169" s="178"/>
      <c r="AA169" s="178"/>
      <c r="AB169" s="178"/>
      <c r="AC169" s="178"/>
      <c r="AD169" s="178"/>
      <c r="AE169" s="178"/>
      <c r="AF169" s="178"/>
      <c r="AG169" s="178" t="s">
        <v>164</v>
      </c>
      <c r="AH169" s="178">
        <v>0</v>
      </c>
      <c r="AI169" s="178"/>
      <c r="AJ169" s="178"/>
      <c r="AK169" s="178"/>
      <c r="AL169" s="178"/>
      <c r="AM169" s="178"/>
      <c r="AN169" s="178"/>
      <c r="AO169" s="178"/>
      <c r="AP169" s="178"/>
      <c r="AQ169" s="178"/>
      <c r="AR169" s="178"/>
      <c r="AS169" s="178"/>
      <c r="AT169" s="178"/>
      <c r="AU169" s="178"/>
      <c r="AV169" s="178"/>
      <c r="AW169" s="178"/>
      <c r="AX169" s="178"/>
      <c r="AY169" s="178"/>
      <c r="AZ169" s="178"/>
      <c r="BA169" s="178"/>
      <c r="BB169" s="178"/>
      <c r="BC169" s="178"/>
      <c r="BD169" s="178"/>
      <c r="BE169" s="178"/>
      <c r="BF169" s="178"/>
      <c r="BG169" s="178"/>
      <c r="BH169" s="178"/>
    </row>
    <row r="170" spans="1:60" outlineLevel="1" x14ac:dyDescent="0.2">
      <c r="A170" s="179"/>
      <c r="B170" s="180"/>
      <c r="C170" s="182" t="s">
        <v>178</v>
      </c>
      <c r="D170" s="183"/>
      <c r="E170" s="184">
        <v>73.900000000000006</v>
      </c>
      <c r="F170" s="177"/>
      <c r="G170" s="177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8"/>
      <c r="Z170" s="178"/>
      <c r="AA170" s="178"/>
      <c r="AB170" s="178"/>
      <c r="AC170" s="178"/>
      <c r="AD170" s="178"/>
      <c r="AE170" s="178"/>
      <c r="AF170" s="178"/>
      <c r="AG170" s="178" t="s">
        <v>164</v>
      </c>
      <c r="AH170" s="178">
        <v>0</v>
      </c>
      <c r="AI170" s="178"/>
      <c r="AJ170" s="178"/>
      <c r="AK170" s="178"/>
      <c r="AL170" s="178"/>
      <c r="AM170" s="178"/>
      <c r="AN170" s="178"/>
      <c r="AO170" s="178"/>
      <c r="AP170" s="178"/>
      <c r="AQ170" s="178"/>
      <c r="AR170" s="178"/>
      <c r="AS170" s="178"/>
      <c r="AT170" s="178"/>
      <c r="AU170" s="178"/>
      <c r="AV170" s="178"/>
      <c r="AW170" s="178"/>
      <c r="AX170" s="178"/>
      <c r="AY170" s="178"/>
      <c r="AZ170" s="178"/>
      <c r="BA170" s="178"/>
      <c r="BB170" s="178"/>
      <c r="BC170" s="178"/>
      <c r="BD170" s="178"/>
      <c r="BE170" s="178"/>
      <c r="BF170" s="178"/>
      <c r="BG170" s="178"/>
      <c r="BH170" s="178"/>
    </row>
    <row r="171" spans="1:60" outlineLevel="1" x14ac:dyDescent="0.2">
      <c r="A171" s="179"/>
      <c r="B171" s="180"/>
      <c r="C171" s="182" t="s">
        <v>179</v>
      </c>
      <c r="D171" s="183"/>
      <c r="E171" s="184">
        <v>34.799999999999997</v>
      </c>
      <c r="F171" s="177"/>
      <c r="G171" s="177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8"/>
      <c r="Z171" s="178"/>
      <c r="AA171" s="178"/>
      <c r="AB171" s="178"/>
      <c r="AC171" s="178"/>
      <c r="AD171" s="178"/>
      <c r="AE171" s="178"/>
      <c r="AF171" s="178"/>
      <c r="AG171" s="178" t="s">
        <v>164</v>
      </c>
      <c r="AH171" s="178">
        <v>0</v>
      </c>
      <c r="AI171" s="178"/>
      <c r="AJ171" s="178"/>
      <c r="AK171" s="178"/>
      <c r="AL171" s="178"/>
      <c r="AM171" s="178"/>
      <c r="AN171" s="178"/>
      <c r="AO171" s="178"/>
      <c r="AP171" s="178"/>
      <c r="AQ171" s="178"/>
      <c r="AR171" s="178"/>
      <c r="AS171" s="178"/>
      <c r="AT171" s="178"/>
      <c r="AU171" s="178"/>
      <c r="AV171" s="178"/>
      <c r="AW171" s="178"/>
      <c r="AX171" s="178"/>
      <c r="AY171" s="178"/>
      <c r="AZ171" s="178"/>
      <c r="BA171" s="178"/>
      <c r="BB171" s="178"/>
      <c r="BC171" s="178"/>
      <c r="BD171" s="178"/>
      <c r="BE171" s="178"/>
      <c r="BF171" s="178"/>
      <c r="BG171" s="178"/>
      <c r="BH171" s="178"/>
    </row>
    <row r="172" spans="1:60" outlineLevel="1" x14ac:dyDescent="0.2">
      <c r="A172" s="179"/>
      <c r="B172" s="180"/>
      <c r="C172" s="185" t="s">
        <v>170</v>
      </c>
      <c r="D172" s="186"/>
      <c r="E172" s="187">
        <v>108.7</v>
      </c>
      <c r="F172" s="177"/>
      <c r="G172" s="177"/>
      <c r="H172" s="177"/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8"/>
      <c r="Z172" s="178"/>
      <c r="AA172" s="178"/>
      <c r="AB172" s="178"/>
      <c r="AC172" s="178"/>
      <c r="AD172" s="178"/>
      <c r="AE172" s="178"/>
      <c r="AF172" s="178"/>
      <c r="AG172" s="178" t="s">
        <v>164</v>
      </c>
      <c r="AH172" s="178">
        <v>1</v>
      </c>
      <c r="AI172" s="178"/>
      <c r="AJ172" s="178"/>
      <c r="AK172" s="178"/>
      <c r="AL172" s="178"/>
      <c r="AM172" s="178"/>
      <c r="AN172" s="178"/>
      <c r="AO172" s="178"/>
      <c r="AP172" s="178"/>
      <c r="AQ172" s="178"/>
      <c r="AR172" s="178"/>
      <c r="AS172" s="178"/>
      <c r="AT172" s="178"/>
      <c r="AU172" s="178"/>
      <c r="AV172" s="178"/>
      <c r="AW172" s="178"/>
      <c r="AX172" s="178"/>
      <c r="AY172" s="178"/>
      <c r="AZ172" s="178"/>
      <c r="BA172" s="178"/>
      <c r="BB172" s="178"/>
      <c r="BC172" s="178"/>
      <c r="BD172" s="178"/>
      <c r="BE172" s="178"/>
      <c r="BF172" s="178"/>
      <c r="BG172" s="178"/>
      <c r="BH172" s="178"/>
    </row>
    <row r="173" spans="1:60" outlineLevel="1" x14ac:dyDescent="0.2">
      <c r="A173" s="169">
        <v>23</v>
      </c>
      <c r="B173" s="170" t="s">
        <v>376</v>
      </c>
      <c r="C173" s="171" t="s">
        <v>377</v>
      </c>
      <c r="D173" s="172" t="s">
        <v>157</v>
      </c>
      <c r="E173" s="173">
        <v>108.7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75">
        <v>3.3E-4</v>
      </c>
      <c r="O173" s="175">
        <f>ROUND(E173*N173,2)</f>
        <v>0.04</v>
      </c>
      <c r="P173" s="175">
        <v>0</v>
      </c>
      <c r="Q173" s="175">
        <f>ROUND(E173*P173,2)</f>
        <v>0</v>
      </c>
      <c r="R173" s="175"/>
      <c r="S173" s="175" t="s">
        <v>158</v>
      </c>
      <c r="T173" s="176" t="s">
        <v>158</v>
      </c>
      <c r="U173" s="177">
        <v>0.45</v>
      </c>
      <c r="V173" s="177">
        <f>ROUND(E173*U173,2)</f>
        <v>48.92</v>
      </c>
      <c r="W173" s="177"/>
      <c r="X173" s="177" t="s">
        <v>159</v>
      </c>
      <c r="Y173" s="178"/>
      <c r="Z173" s="178"/>
      <c r="AA173" s="178"/>
      <c r="AB173" s="178"/>
      <c r="AC173" s="178"/>
      <c r="AD173" s="178"/>
      <c r="AE173" s="178"/>
      <c r="AF173" s="178"/>
      <c r="AG173" s="178" t="s">
        <v>174</v>
      </c>
      <c r="AH173" s="178"/>
      <c r="AI173" s="178"/>
      <c r="AJ173" s="178"/>
      <c r="AK173" s="178"/>
      <c r="AL173" s="178"/>
      <c r="AM173" s="178"/>
      <c r="AN173" s="178"/>
      <c r="AO173" s="178"/>
      <c r="AP173" s="178"/>
      <c r="AQ173" s="178"/>
      <c r="AR173" s="178"/>
      <c r="AS173" s="178"/>
      <c r="AT173" s="178"/>
      <c r="AU173" s="178"/>
      <c r="AV173" s="178"/>
      <c r="AW173" s="178"/>
      <c r="AX173" s="178"/>
      <c r="AY173" s="178"/>
      <c r="AZ173" s="178"/>
      <c r="BA173" s="178"/>
      <c r="BB173" s="178"/>
      <c r="BC173" s="178"/>
      <c r="BD173" s="178"/>
      <c r="BE173" s="178"/>
      <c r="BF173" s="178"/>
      <c r="BG173" s="178"/>
      <c r="BH173" s="178"/>
    </row>
    <row r="174" spans="1:60" outlineLevel="1" x14ac:dyDescent="0.2">
      <c r="A174" s="179"/>
      <c r="B174" s="180"/>
      <c r="C174" s="182" t="s">
        <v>163</v>
      </c>
      <c r="D174" s="183"/>
      <c r="E174" s="184"/>
      <c r="F174" s="177"/>
      <c r="G174" s="177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8"/>
      <c r="Z174" s="178"/>
      <c r="AA174" s="178"/>
      <c r="AB174" s="178"/>
      <c r="AC174" s="178"/>
      <c r="AD174" s="178"/>
      <c r="AE174" s="178"/>
      <c r="AF174" s="178"/>
      <c r="AG174" s="178" t="s">
        <v>164</v>
      </c>
      <c r="AH174" s="178">
        <v>0</v>
      </c>
      <c r="AI174" s="178"/>
      <c r="AJ174" s="178"/>
      <c r="AK174" s="178"/>
      <c r="AL174" s="178"/>
      <c r="AM174" s="178"/>
      <c r="AN174" s="178"/>
      <c r="AO174" s="178"/>
      <c r="AP174" s="178"/>
      <c r="AQ174" s="178"/>
      <c r="AR174" s="178"/>
      <c r="AS174" s="178"/>
      <c r="AT174" s="178"/>
      <c r="AU174" s="178"/>
      <c r="AV174" s="178"/>
      <c r="AW174" s="178"/>
      <c r="AX174" s="178"/>
      <c r="AY174" s="178"/>
      <c r="AZ174" s="178"/>
      <c r="BA174" s="178"/>
      <c r="BB174" s="178"/>
      <c r="BC174" s="178"/>
      <c r="BD174" s="178"/>
      <c r="BE174" s="178"/>
      <c r="BF174" s="178"/>
      <c r="BG174" s="178"/>
      <c r="BH174" s="178"/>
    </row>
    <row r="175" spans="1:60" outlineLevel="1" x14ac:dyDescent="0.2">
      <c r="A175" s="179"/>
      <c r="B175" s="180"/>
      <c r="C175" s="182" t="s">
        <v>324</v>
      </c>
      <c r="D175" s="183"/>
      <c r="E175" s="184"/>
      <c r="F175" s="177"/>
      <c r="G175" s="177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8"/>
      <c r="Z175" s="178"/>
      <c r="AA175" s="178"/>
      <c r="AB175" s="178"/>
      <c r="AC175" s="178"/>
      <c r="AD175" s="178"/>
      <c r="AE175" s="178"/>
      <c r="AF175" s="178"/>
      <c r="AG175" s="178" t="s">
        <v>164</v>
      </c>
      <c r="AH175" s="178">
        <v>0</v>
      </c>
      <c r="AI175" s="178"/>
      <c r="AJ175" s="178"/>
      <c r="AK175" s="178"/>
      <c r="AL175" s="178"/>
      <c r="AM175" s="178"/>
      <c r="AN175" s="178"/>
      <c r="AO175" s="178"/>
      <c r="AP175" s="178"/>
      <c r="AQ175" s="178"/>
      <c r="AR175" s="178"/>
      <c r="AS175" s="178"/>
      <c r="AT175" s="178"/>
      <c r="AU175" s="178"/>
      <c r="AV175" s="178"/>
      <c r="AW175" s="178"/>
      <c r="AX175" s="178"/>
      <c r="AY175" s="178"/>
      <c r="AZ175" s="178"/>
      <c r="BA175" s="178"/>
      <c r="BB175" s="178"/>
      <c r="BC175" s="178"/>
      <c r="BD175" s="178"/>
      <c r="BE175" s="178"/>
      <c r="BF175" s="178"/>
      <c r="BG175" s="178"/>
      <c r="BH175" s="178"/>
    </row>
    <row r="176" spans="1:60" outlineLevel="1" x14ac:dyDescent="0.2">
      <c r="A176" s="179"/>
      <c r="B176" s="180"/>
      <c r="C176" s="182" t="s">
        <v>178</v>
      </c>
      <c r="D176" s="183"/>
      <c r="E176" s="184">
        <v>73.900000000000006</v>
      </c>
      <c r="F176" s="177"/>
      <c r="G176" s="177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8"/>
      <c r="Z176" s="178"/>
      <c r="AA176" s="178"/>
      <c r="AB176" s="178"/>
      <c r="AC176" s="178"/>
      <c r="AD176" s="178"/>
      <c r="AE176" s="178"/>
      <c r="AF176" s="178"/>
      <c r="AG176" s="178" t="s">
        <v>164</v>
      </c>
      <c r="AH176" s="178">
        <v>0</v>
      </c>
      <c r="AI176" s="178"/>
      <c r="AJ176" s="178"/>
      <c r="AK176" s="178"/>
      <c r="AL176" s="178"/>
      <c r="AM176" s="178"/>
      <c r="AN176" s="178"/>
      <c r="AO176" s="178"/>
      <c r="AP176" s="178"/>
      <c r="AQ176" s="178"/>
      <c r="AR176" s="178"/>
      <c r="AS176" s="178"/>
      <c r="AT176" s="178"/>
      <c r="AU176" s="178"/>
      <c r="AV176" s="178"/>
      <c r="AW176" s="178"/>
      <c r="AX176" s="178"/>
      <c r="AY176" s="178"/>
      <c r="AZ176" s="178"/>
      <c r="BA176" s="178"/>
      <c r="BB176" s="178"/>
      <c r="BC176" s="178"/>
      <c r="BD176" s="178"/>
      <c r="BE176" s="178"/>
      <c r="BF176" s="178"/>
      <c r="BG176" s="178"/>
      <c r="BH176" s="178"/>
    </row>
    <row r="177" spans="1:60" outlineLevel="1" x14ac:dyDescent="0.2">
      <c r="A177" s="179"/>
      <c r="B177" s="180"/>
      <c r="C177" s="182" t="s">
        <v>179</v>
      </c>
      <c r="D177" s="183"/>
      <c r="E177" s="184">
        <v>34.799999999999997</v>
      </c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8"/>
      <c r="Z177" s="178"/>
      <c r="AA177" s="178"/>
      <c r="AB177" s="178"/>
      <c r="AC177" s="178"/>
      <c r="AD177" s="178"/>
      <c r="AE177" s="178"/>
      <c r="AF177" s="178"/>
      <c r="AG177" s="178" t="s">
        <v>164</v>
      </c>
      <c r="AH177" s="178">
        <v>0</v>
      </c>
      <c r="AI177" s="178"/>
      <c r="AJ177" s="178"/>
      <c r="AK177" s="178"/>
      <c r="AL177" s="178"/>
      <c r="AM177" s="178"/>
      <c r="AN177" s="178"/>
      <c r="AO177" s="178"/>
      <c r="AP177" s="178"/>
      <c r="AQ177" s="178"/>
      <c r="AR177" s="178"/>
      <c r="AS177" s="178"/>
      <c r="AT177" s="178"/>
      <c r="AU177" s="178"/>
      <c r="AV177" s="178"/>
      <c r="AW177" s="178"/>
      <c r="AX177" s="178"/>
      <c r="AY177" s="178"/>
      <c r="AZ177" s="178"/>
      <c r="BA177" s="178"/>
      <c r="BB177" s="178"/>
      <c r="BC177" s="178"/>
      <c r="BD177" s="178"/>
      <c r="BE177" s="178"/>
      <c r="BF177" s="178"/>
      <c r="BG177" s="178"/>
      <c r="BH177" s="178"/>
    </row>
    <row r="178" spans="1:60" outlineLevel="1" x14ac:dyDescent="0.2">
      <c r="A178" s="179"/>
      <c r="B178" s="180"/>
      <c r="C178" s="185" t="s">
        <v>170</v>
      </c>
      <c r="D178" s="186"/>
      <c r="E178" s="187">
        <v>108.7</v>
      </c>
      <c r="F178" s="177"/>
      <c r="G178" s="177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7"/>
      <c r="V178" s="177"/>
      <c r="W178" s="177"/>
      <c r="X178" s="177"/>
      <c r="Y178" s="178"/>
      <c r="Z178" s="178"/>
      <c r="AA178" s="178"/>
      <c r="AB178" s="178"/>
      <c r="AC178" s="178"/>
      <c r="AD178" s="178"/>
      <c r="AE178" s="178"/>
      <c r="AF178" s="178"/>
      <c r="AG178" s="178" t="s">
        <v>164</v>
      </c>
      <c r="AH178" s="178">
        <v>1</v>
      </c>
      <c r="AI178" s="178"/>
      <c r="AJ178" s="178"/>
      <c r="AK178" s="178"/>
      <c r="AL178" s="178"/>
      <c r="AM178" s="178"/>
      <c r="AN178" s="178"/>
      <c r="AO178" s="178"/>
      <c r="AP178" s="178"/>
      <c r="AQ178" s="178"/>
      <c r="AR178" s="178"/>
      <c r="AS178" s="178"/>
      <c r="AT178" s="178"/>
      <c r="AU178" s="178"/>
      <c r="AV178" s="178"/>
      <c r="AW178" s="178"/>
      <c r="AX178" s="178"/>
      <c r="AY178" s="178"/>
      <c r="AZ178" s="178"/>
      <c r="BA178" s="178"/>
      <c r="BB178" s="178"/>
      <c r="BC178" s="178"/>
      <c r="BD178" s="178"/>
      <c r="BE178" s="178"/>
      <c r="BF178" s="178"/>
      <c r="BG178" s="178"/>
      <c r="BH178" s="178"/>
    </row>
    <row r="179" spans="1:60" outlineLevel="1" x14ac:dyDescent="0.2">
      <c r="A179" s="169">
        <v>24</v>
      </c>
      <c r="B179" s="170" t="s">
        <v>378</v>
      </c>
      <c r="C179" s="171" t="s">
        <v>379</v>
      </c>
      <c r="D179" s="172" t="s">
        <v>157</v>
      </c>
      <c r="E179" s="173">
        <v>131.82910000000001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0</v>
      </c>
      <c r="N179" s="175">
        <v>2.3E-3</v>
      </c>
      <c r="O179" s="175">
        <f>ROUND(E179*N179,2)</f>
        <v>0.3</v>
      </c>
      <c r="P179" s="175">
        <v>0</v>
      </c>
      <c r="Q179" s="175">
        <f>ROUND(E179*P179,2)</f>
        <v>0</v>
      </c>
      <c r="R179" s="175"/>
      <c r="S179" s="175" t="s">
        <v>187</v>
      </c>
      <c r="T179" s="176" t="s">
        <v>188</v>
      </c>
      <c r="U179" s="177">
        <v>0</v>
      </c>
      <c r="V179" s="177">
        <f>ROUND(E179*U179,2)</f>
        <v>0</v>
      </c>
      <c r="W179" s="177"/>
      <c r="X179" s="177" t="s">
        <v>340</v>
      </c>
      <c r="Y179" s="178"/>
      <c r="Z179" s="178"/>
      <c r="AA179" s="178"/>
      <c r="AB179" s="178"/>
      <c r="AC179" s="178"/>
      <c r="AD179" s="178"/>
      <c r="AE179" s="178"/>
      <c r="AF179" s="178"/>
      <c r="AG179" s="178" t="s">
        <v>341</v>
      </c>
      <c r="AH179" s="178"/>
      <c r="AI179" s="178"/>
      <c r="AJ179" s="178"/>
      <c r="AK179" s="178"/>
      <c r="AL179" s="178"/>
      <c r="AM179" s="178"/>
      <c r="AN179" s="178"/>
      <c r="AO179" s="178"/>
      <c r="AP179" s="178"/>
      <c r="AQ179" s="178"/>
      <c r="AR179" s="178"/>
      <c r="AS179" s="178"/>
      <c r="AT179" s="178"/>
      <c r="AU179" s="178"/>
      <c r="AV179" s="178"/>
      <c r="AW179" s="178"/>
      <c r="AX179" s="178"/>
      <c r="AY179" s="178"/>
      <c r="AZ179" s="178"/>
      <c r="BA179" s="178"/>
      <c r="BB179" s="178"/>
      <c r="BC179" s="178"/>
      <c r="BD179" s="178"/>
      <c r="BE179" s="178"/>
      <c r="BF179" s="178"/>
      <c r="BG179" s="178"/>
      <c r="BH179" s="178"/>
    </row>
    <row r="180" spans="1:60" ht="45" customHeight="1" outlineLevel="1" x14ac:dyDescent="0.2">
      <c r="A180" s="179"/>
      <c r="B180" s="180"/>
      <c r="C180" s="230" t="s">
        <v>380</v>
      </c>
      <c r="D180" s="230"/>
      <c r="E180" s="230"/>
      <c r="F180" s="230"/>
      <c r="G180" s="230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7"/>
      <c r="V180" s="177"/>
      <c r="W180" s="177"/>
      <c r="X180" s="177"/>
      <c r="Y180" s="178"/>
      <c r="Z180" s="178"/>
      <c r="AA180" s="178"/>
      <c r="AB180" s="178"/>
      <c r="AC180" s="178"/>
      <c r="AD180" s="178"/>
      <c r="AE180" s="178"/>
      <c r="AF180" s="178"/>
      <c r="AG180" s="178" t="s">
        <v>162</v>
      </c>
      <c r="AH180" s="178"/>
      <c r="AI180" s="178"/>
      <c r="AJ180" s="178"/>
      <c r="AK180" s="178"/>
      <c r="AL180" s="178"/>
      <c r="AM180" s="178"/>
      <c r="AN180" s="178"/>
      <c r="AO180" s="178"/>
      <c r="AP180" s="178"/>
      <c r="AQ180" s="178"/>
      <c r="AR180" s="178"/>
      <c r="AS180" s="178"/>
      <c r="AT180" s="178"/>
      <c r="AU180" s="178"/>
      <c r="AV180" s="178"/>
      <c r="AW180" s="178"/>
      <c r="AX180" s="178"/>
      <c r="AY180" s="178"/>
      <c r="AZ180" s="178"/>
      <c r="BA180" s="181" t="str">
        <f>C180</f>
        <v>Heterogenní povlaková krytna z PVC s akustckou podložkou a povrchovou úpravou pro snadnou údržbu. Akustciý komfort = 19 dB. Šíře role 2m, celková tloušťka 3,35 mm. Hmotnost max. 2825 g/m2. Zátěžová třída dle EN ISO 10874 34-42. Protskluznost R10. Skupina otěruvzdornost T. Barevný dekor , konkrétní odstín bude vybrán na základě vzorků a odsouhlasen uživatelem a architektem.</v>
      </c>
      <c r="BB180" s="178"/>
      <c r="BC180" s="178"/>
      <c r="BD180" s="178"/>
      <c r="BE180" s="178"/>
      <c r="BF180" s="178"/>
      <c r="BG180" s="178"/>
      <c r="BH180" s="178"/>
    </row>
    <row r="181" spans="1:60" outlineLevel="1" x14ac:dyDescent="0.2">
      <c r="A181" s="179"/>
      <c r="B181" s="180"/>
      <c r="C181" s="182" t="s">
        <v>163</v>
      </c>
      <c r="D181" s="183"/>
      <c r="E181" s="184"/>
      <c r="F181" s="177"/>
      <c r="G181" s="177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7"/>
      <c r="W181" s="177"/>
      <c r="X181" s="177"/>
      <c r="Y181" s="178"/>
      <c r="Z181" s="178"/>
      <c r="AA181" s="178"/>
      <c r="AB181" s="178"/>
      <c r="AC181" s="178"/>
      <c r="AD181" s="178"/>
      <c r="AE181" s="178"/>
      <c r="AF181" s="178"/>
      <c r="AG181" s="178" t="s">
        <v>164</v>
      </c>
      <c r="AH181" s="178">
        <v>0</v>
      </c>
      <c r="AI181" s="178"/>
      <c r="AJ181" s="178"/>
      <c r="AK181" s="178"/>
      <c r="AL181" s="178"/>
      <c r="AM181" s="178"/>
      <c r="AN181" s="178"/>
      <c r="AO181" s="178"/>
      <c r="AP181" s="178"/>
      <c r="AQ181" s="178"/>
      <c r="AR181" s="178"/>
      <c r="AS181" s="178"/>
      <c r="AT181" s="178"/>
      <c r="AU181" s="178"/>
      <c r="AV181" s="178"/>
      <c r="AW181" s="178"/>
      <c r="AX181" s="178"/>
      <c r="AY181" s="178"/>
      <c r="AZ181" s="178"/>
      <c r="BA181" s="178"/>
      <c r="BB181" s="178"/>
      <c r="BC181" s="178"/>
      <c r="BD181" s="178"/>
      <c r="BE181" s="178"/>
      <c r="BF181" s="178"/>
      <c r="BG181" s="178"/>
      <c r="BH181" s="178"/>
    </row>
    <row r="182" spans="1:60" outlineLevel="1" x14ac:dyDescent="0.2">
      <c r="A182" s="179"/>
      <c r="B182" s="180"/>
      <c r="C182" s="182" t="s">
        <v>324</v>
      </c>
      <c r="D182" s="183"/>
      <c r="E182" s="184"/>
      <c r="F182" s="177"/>
      <c r="G182" s="177"/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7"/>
      <c r="W182" s="177"/>
      <c r="X182" s="177"/>
      <c r="Y182" s="178"/>
      <c r="Z182" s="178"/>
      <c r="AA182" s="178"/>
      <c r="AB182" s="178"/>
      <c r="AC182" s="178"/>
      <c r="AD182" s="178"/>
      <c r="AE182" s="178"/>
      <c r="AF182" s="178"/>
      <c r="AG182" s="178" t="s">
        <v>164</v>
      </c>
      <c r="AH182" s="178">
        <v>0</v>
      </c>
      <c r="AI182" s="178"/>
      <c r="AJ182" s="178"/>
      <c r="AK182" s="178"/>
      <c r="AL182" s="178"/>
      <c r="AM182" s="178"/>
      <c r="AN182" s="178"/>
      <c r="AO182" s="178"/>
      <c r="AP182" s="178"/>
      <c r="AQ182" s="178"/>
      <c r="AR182" s="178"/>
      <c r="AS182" s="178"/>
      <c r="AT182" s="178"/>
      <c r="AU182" s="178"/>
      <c r="AV182" s="178"/>
      <c r="AW182" s="178"/>
      <c r="AX182" s="178"/>
      <c r="AY182" s="178"/>
      <c r="AZ182" s="178"/>
      <c r="BA182" s="178"/>
      <c r="BB182" s="178"/>
      <c r="BC182" s="178"/>
      <c r="BD182" s="178"/>
      <c r="BE182" s="178"/>
      <c r="BF182" s="178"/>
      <c r="BG182" s="178"/>
      <c r="BH182" s="178"/>
    </row>
    <row r="183" spans="1:60" outlineLevel="1" x14ac:dyDescent="0.2">
      <c r="A183" s="179"/>
      <c r="B183" s="180"/>
      <c r="C183" s="182" t="s">
        <v>178</v>
      </c>
      <c r="D183" s="183"/>
      <c r="E183" s="184">
        <v>73.900000000000006</v>
      </c>
      <c r="F183" s="177"/>
      <c r="G183" s="177"/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7"/>
      <c r="V183" s="177"/>
      <c r="W183" s="177"/>
      <c r="X183" s="177"/>
      <c r="Y183" s="178"/>
      <c r="Z183" s="178"/>
      <c r="AA183" s="178"/>
      <c r="AB183" s="178"/>
      <c r="AC183" s="178"/>
      <c r="AD183" s="178"/>
      <c r="AE183" s="178"/>
      <c r="AF183" s="178"/>
      <c r="AG183" s="178" t="s">
        <v>164</v>
      </c>
      <c r="AH183" s="178">
        <v>0</v>
      </c>
      <c r="AI183" s="178"/>
      <c r="AJ183" s="178"/>
      <c r="AK183" s="178"/>
      <c r="AL183" s="178"/>
      <c r="AM183" s="178"/>
      <c r="AN183" s="178"/>
      <c r="AO183" s="178"/>
      <c r="AP183" s="178"/>
      <c r="AQ183" s="178"/>
      <c r="AR183" s="178"/>
      <c r="AS183" s="178"/>
      <c r="AT183" s="178"/>
      <c r="AU183" s="178"/>
      <c r="AV183" s="178"/>
      <c r="AW183" s="178"/>
      <c r="AX183" s="178"/>
      <c r="AY183" s="178"/>
      <c r="AZ183" s="178"/>
      <c r="BA183" s="178"/>
      <c r="BB183" s="178"/>
      <c r="BC183" s="178"/>
      <c r="BD183" s="178"/>
      <c r="BE183" s="178"/>
      <c r="BF183" s="178"/>
      <c r="BG183" s="178"/>
      <c r="BH183" s="178"/>
    </row>
    <row r="184" spans="1:60" outlineLevel="1" x14ac:dyDescent="0.2">
      <c r="A184" s="179"/>
      <c r="B184" s="180"/>
      <c r="C184" s="182" t="s">
        <v>179</v>
      </c>
      <c r="D184" s="183"/>
      <c r="E184" s="184">
        <v>34.799999999999997</v>
      </c>
      <c r="F184" s="177"/>
      <c r="G184" s="177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7"/>
      <c r="W184" s="177"/>
      <c r="X184" s="177"/>
      <c r="Y184" s="178"/>
      <c r="Z184" s="178"/>
      <c r="AA184" s="178"/>
      <c r="AB184" s="178"/>
      <c r="AC184" s="178"/>
      <c r="AD184" s="178"/>
      <c r="AE184" s="178"/>
      <c r="AF184" s="178"/>
      <c r="AG184" s="178" t="s">
        <v>164</v>
      </c>
      <c r="AH184" s="178">
        <v>0</v>
      </c>
      <c r="AI184" s="178"/>
      <c r="AJ184" s="178"/>
      <c r="AK184" s="178"/>
      <c r="AL184" s="178"/>
      <c r="AM184" s="178"/>
      <c r="AN184" s="178"/>
      <c r="AO184" s="178"/>
      <c r="AP184" s="178"/>
      <c r="AQ184" s="178"/>
      <c r="AR184" s="178"/>
      <c r="AS184" s="178"/>
      <c r="AT184" s="178"/>
      <c r="AU184" s="178"/>
      <c r="AV184" s="178"/>
      <c r="AW184" s="178"/>
      <c r="AX184" s="178"/>
      <c r="AY184" s="178"/>
      <c r="AZ184" s="178"/>
      <c r="BA184" s="178"/>
      <c r="BB184" s="178"/>
      <c r="BC184" s="178"/>
      <c r="BD184" s="178"/>
      <c r="BE184" s="178"/>
      <c r="BF184" s="178"/>
      <c r="BG184" s="178"/>
      <c r="BH184" s="178"/>
    </row>
    <row r="185" spans="1:60" outlineLevel="1" x14ac:dyDescent="0.2">
      <c r="A185" s="179"/>
      <c r="B185" s="180"/>
      <c r="C185" s="185" t="s">
        <v>170</v>
      </c>
      <c r="D185" s="186"/>
      <c r="E185" s="187">
        <v>108.7</v>
      </c>
      <c r="F185" s="177"/>
      <c r="G185" s="177"/>
      <c r="H185" s="177"/>
      <c r="I185" s="177"/>
      <c r="J185" s="177"/>
      <c r="K185" s="177"/>
      <c r="L185" s="177"/>
      <c r="M185" s="177"/>
      <c r="N185" s="177"/>
      <c r="O185" s="177"/>
      <c r="P185" s="177"/>
      <c r="Q185" s="177"/>
      <c r="R185" s="177"/>
      <c r="S185" s="177"/>
      <c r="T185" s="177"/>
      <c r="U185" s="177"/>
      <c r="V185" s="177"/>
      <c r="W185" s="177"/>
      <c r="X185" s="177"/>
      <c r="Y185" s="178"/>
      <c r="Z185" s="178"/>
      <c r="AA185" s="178"/>
      <c r="AB185" s="178"/>
      <c r="AC185" s="178"/>
      <c r="AD185" s="178"/>
      <c r="AE185" s="178"/>
      <c r="AF185" s="178"/>
      <c r="AG185" s="178" t="s">
        <v>164</v>
      </c>
      <c r="AH185" s="178">
        <v>1</v>
      </c>
      <c r="AI185" s="178"/>
      <c r="AJ185" s="178"/>
      <c r="AK185" s="178"/>
      <c r="AL185" s="178"/>
      <c r="AM185" s="178"/>
      <c r="AN185" s="178"/>
      <c r="AO185" s="178"/>
      <c r="AP185" s="178"/>
      <c r="AQ185" s="178"/>
      <c r="AR185" s="178"/>
      <c r="AS185" s="178"/>
      <c r="AT185" s="178"/>
      <c r="AU185" s="178"/>
      <c r="AV185" s="178"/>
      <c r="AW185" s="178"/>
      <c r="AX185" s="178"/>
      <c r="AY185" s="178"/>
      <c r="AZ185" s="178"/>
      <c r="BA185" s="178"/>
      <c r="BB185" s="178"/>
      <c r="BC185" s="178"/>
      <c r="BD185" s="178"/>
      <c r="BE185" s="178"/>
      <c r="BF185" s="178"/>
      <c r="BG185" s="178"/>
      <c r="BH185" s="178"/>
    </row>
    <row r="186" spans="1:60" outlineLevel="1" x14ac:dyDescent="0.2">
      <c r="A186" s="179"/>
      <c r="B186" s="180"/>
      <c r="C186" s="182" t="s">
        <v>381</v>
      </c>
      <c r="D186" s="183"/>
      <c r="E186" s="184"/>
      <c r="F186" s="177"/>
      <c r="G186" s="177"/>
      <c r="H186" s="177"/>
      <c r="I186" s="177"/>
      <c r="J186" s="177"/>
      <c r="K186" s="177"/>
      <c r="L186" s="177"/>
      <c r="M186" s="177"/>
      <c r="N186" s="177"/>
      <c r="O186" s="177"/>
      <c r="P186" s="177"/>
      <c r="Q186" s="177"/>
      <c r="R186" s="177"/>
      <c r="S186" s="177"/>
      <c r="T186" s="177"/>
      <c r="U186" s="177"/>
      <c r="V186" s="177"/>
      <c r="W186" s="177"/>
      <c r="X186" s="177"/>
      <c r="Y186" s="178"/>
      <c r="Z186" s="178"/>
      <c r="AA186" s="178"/>
      <c r="AB186" s="178"/>
      <c r="AC186" s="178"/>
      <c r="AD186" s="178"/>
      <c r="AE186" s="178"/>
      <c r="AF186" s="178"/>
      <c r="AG186" s="178" t="s">
        <v>164</v>
      </c>
      <c r="AH186" s="178">
        <v>0</v>
      </c>
      <c r="AI186" s="178"/>
      <c r="AJ186" s="178"/>
      <c r="AK186" s="178"/>
      <c r="AL186" s="178"/>
      <c r="AM186" s="178"/>
      <c r="AN186" s="178"/>
      <c r="AO186" s="178"/>
      <c r="AP186" s="178"/>
      <c r="AQ186" s="178"/>
      <c r="AR186" s="178"/>
      <c r="AS186" s="178"/>
      <c r="AT186" s="178"/>
      <c r="AU186" s="178"/>
      <c r="AV186" s="178"/>
      <c r="AW186" s="178"/>
      <c r="AX186" s="178"/>
      <c r="AY186" s="178"/>
      <c r="AZ186" s="178"/>
      <c r="BA186" s="178"/>
      <c r="BB186" s="178"/>
      <c r="BC186" s="178"/>
      <c r="BD186" s="178"/>
      <c r="BE186" s="178"/>
      <c r="BF186" s="178"/>
      <c r="BG186" s="178"/>
      <c r="BH186" s="178"/>
    </row>
    <row r="187" spans="1:60" outlineLevel="1" x14ac:dyDescent="0.2">
      <c r="A187" s="179"/>
      <c r="B187" s="180"/>
      <c r="C187" s="182" t="s">
        <v>382</v>
      </c>
      <c r="D187" s="183"/>
      <c r="E187" s="184">
        <v>3.556</v>
      </c>
      <c r="F187" s="177"/>
      <c r="G187" s="177"/>
      <c r="H187" s="177"/>
      <c r="I187" s="177"/>
      <c r="J187" s="177"/>
      <c r="K187" s="177"/>
      <c r="L187" s="177"/>
      <c r="M187" s="177"/>
      <c r="N187" s="177"/>
      <c r="O187" s="177"/>
      <c r="P187" s="177"/>
      <c r="Q187" s="177"/>
      <c r="R187" s="177"/>
      <c r="S187" s="177"/>
      <c r="T187" s="177"/>
      <c r="U187" s="177"/>
      <c r="V187" s="177"/>
      <c r="W187" s="177"/>
      <c r="X187" s="177"/>
      <c r="Y187" s="178"/>
      <c r="Z187" s="178"/>
      <c r="AA187" s="178"/>
      <c r="AB187" s="178"/>
      <c r="AC187" s="178"/>
      <c r="AD187" s="178"/>
      <c r="AE187" s="178"/>
      <c r="AF187" s="178"/>
      <c r="AG187" s="178" t="s">
        <v>164</v>
      </c>
      <c r="AH187" s="178">
        <v>0</v>
      </c>
      <c r="AI187" s="178"/>
      <c r="AJ187" s="178"/>
      <c r="AK187" s="178"/>
      <c r="AL187" s="178"/>
      <c r="AM187" s="178"/>
      <c r="AN187" s="178"/>
      <c r="AO187" s="178"/>
      <c r="AP187" s="178"/>
      <c r="AQ187" s="178"/>
      <c r="AR187" s="178"/>
      <c r="AS187" s="178"/>
      <c r="AT187" s="178"/>
      <c r="AU187" s="178"/>
      <c r="AV187" s="178"/>
      <c r="AW187" s="178"/>
      <c r="AX187" s="178"/>
      <c r="AY187" s="178"/>
      <c r="AZ187" s="178"/>
      <c r="BA187" s="178"/>
      <c r="BB187" s="178"/>
      <c r="BC187" s="178"/>
      <c r="BD187" s="178"/>
      <c r="BE187" s="178"/>
      <c r="BF187" s="178"/>
      <c r="BG187" s="178"/>
      <c r="BH187" s="178"/>
    </row>
    <row r="188" spans="1:60" outlineLevel="1" x14ac:dyDescent="0.2">
      <c r="A188" s="179"/>
      <c r="B188" s="180"/>
      <c r="C188" s="182" t="s">
        <v>383</v>
      </c>
      <c r="D188" s="183"/>
      <c r="E188" s="184">
        <v>2.3780000000000001</v>
      </c>
      <c r="F188" s="177"/>
      <c r="G188" s="177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7"/>
      <c r="W188" s="177"/>
      <c r="X188" s="177"/>
      <c r="Y188" s="178"/>
      <c r="Z188" s="178"/>
      <c r="AA188" s="178"/>
      <c r="AB188" s="178"/>
      <c r="AC188" s="178"/>
      <c r="AD188" s="178"/>
      <c r="AE188" s="178"/>
      <c r="AF188" s="178"/>
      <c r="AG188" s="178" t="s">
        <v>164</v>
      </c>
      <c r="AH188" s="178">
        <v>0</v>
      </c>
      <c r="AI188" s="178"/>
      <c r="AJ188" s="178"/>
      <c r="AK188" s="178"/>
      <c r="AL188" s="178"/>
      <c r="AM188" s="178"/>
      <c r="AN188" s="178"/>
      <c r="AO188" s="178"/>
      <c r="AP188" s="178"/>
      <c r="AQ188" s="178"/>
      <c r="AR188" s="178"/>
      <c r="AS188" s="178"/>
      <c r="AT188" s="178"/>
      <c r="AU188" s="178"/>
      <c r="AV188" s="178"/>
      <c r="AW188" s="178"/>
      <c r="AX188" s="178"/>
      <c r="AY188" s="178"/>
      <c r="AZ188" s="178"/>
      <c r="BA188" s="178"/>
      <c r="BB188" s="178"/>
      <c r="BC188" s="178"/>
      <c r="BD188" s="178"/>
      <c r="BE188" s="178"/>
      <c r="BF188" s="178"/>
      <c r="BG188" s="178"/>
      <c r="BH188" s="178"/>
    </row>
    <row r="189" spans="1:60" outlineLevel="1" x14ac:dyDescent="0.2">
      <c r="A189" s="179"/>
      <c r="B189" s="180"/>
      <c r="C189" s="185" t="s">
        <v>170</v>
      </c>
      <c r="D189" s="186"/>
      <c r="E189" s="187">
        <v>5.9340000000000002</v>
      </c>
      <c r="F189" s="177"/>
      <c r="G189" s="177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7"/>
      <c r="V189" s="177"/>
      <c r="W189" s="177"/>
      <c r="X189" s="177"/>
      <c r="Y189" s="178"/>
      <c r="Z189" s="178"/>
      <c r="AA189" s="178"/>
      <c r="AB189" s="178"/>
      <c r="AC189" s="178"/>
      <c r="AD189" s="178"/>
      <c r="AE189" s="178"/>
      <c r="AF189" s="178"/>
      <c r="AG189" s="178" t="s">
        <v>164</v>
      </c>
      <c r="AH189" s="178">
        <v>1</v>
      </c>
      <c r="AI189" s="178"/>
      <c r="AJ189" s="178"/>
      <c r="AK189" s="178"/>
      <c r="AL189" s="178"/>
      <c r="AM189" s="178"/>
      <c r="AN189" s="178"/>
      <c r="AO189" s="178"/>
      <c r="AP189" s="178"/>
      <c r="AQ189" s="178"/>
      <c r="AR189" s="178"/>
      <c r="AS189" s="178"/>
      <c r="AT189" s="178"/>
      <c r="AU189" s="178"/>
      <c r="AV189" s="178"/>
      <c r="AW189" s="178"/>
      <c r="AX189" s="178"/>
      <c r="AY189" s="178"/>
      <c r="AZ189" s="178"/>
      <c r="BA189" s="178"/>
      <c r="BB189" s="178"/>
      <c r="BC189" s="178"/>
      <c r="BD189" s="178"/>
      <c r="BE189" s="178"/>
      <c r="BF189" s="178"/>
      <c r="BG189" s="178"/>
      <c r="BH189" s="178"/>
    </row>
    <row r="190" spans="1:60" outlineLevel="1" x14ac:dyDescent="0.2">
      <c r="A190" s="179"/>
      <c r="B190" s="180"/>
      <c r="C190" s="204" t="s">
        <v>384</v>
      </c>
      <c r="D190" s="205"/>
      <c r="E190" s="206">
        <v>17.1951</v>
      </c>
      <c r="F190" s="177"/>
      <c r="G190" s="177"/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77"/>
      <c r="X190" s="177"/>
      <c r="Y190" s="178"/>
      <c r="Z190" s="178"/>
      <c r="AA190" s="178"/>
      <c r="AB190" s="178"/>
      <c r="AC190" s="178"/>
      <c r="AD190" s="178"/>
      <c r="AE190" s="178"/>
      <c r="AF190" s="178"/>
      <c r="AG190" s="178" t="s">
        <v>164</v>
      </c>
      <c r="AH190" s="178">
        <v>4</v>
      </c>
      <c r="AI190" s="178"/>
      <c r="AJ190" s="178"/>
      <c r="AK190" s="178"/>
      <c r="AL190" s="178"/>
      <c r="AM190" s="178"/>
      <c r="AN190" s="178"/>
      <c r="AO190" s="178"/>
      <c r="AP190" s="178"/>
      <c r="AQ190" s="178"/>
      <c r="AR190" s="178"/>
      <c r="AS190" s="178"/>
      <c r="AT190" s="178"/>
      <c r="AU190" s="178"/>
      <c r="AV190" s="178"/>
      <c r="AW190" s="178"/>
      <c r="AX190" s="178"/>
      <c r="AY190" s="178"/>
      <c r="AZ190" s="178"/>
      <c r="BA190" s="178"/>
      <c r="BB190" s="178"/>
      <c r="BC190" s="178"/>
      <c r="BD190" s="178"/>
      <c r="BE190" s="178"/>
      <c r="BF190" s="178"/>
      <c r="BG190" s="178"/>
      <c r="BH190" s="178"/>
    </row>
    <row r="191" spans="1:60" outlineLevel="1" x14ac:dyDescent="0.2">
      <c r="A191" s="188">
        <v>25</v>
      </c>
      <c r="B191" s="189" t="s">
        <v>385</v>
      </c>
      <c r="C191" s="190" t="s">
        <v>386</v>
      </c>
      <c r="D191" s="191" t="s">
        <v>231</v>
      </c>
      <c r="E191" s="192">
        <v>0.36519000000000001</v>
      </c>
      <c r="F191" s="193"/>
      <c r="G191" s="194">
        <f>ROUND(E191*F191,2)</f>
        <v>0</v>
      </c>
      <c r="H191" s="193"/>
      <c r="I191" s="194">
        <f>ROUND(E191*H191,2)</f>
        <v>0</v>
      </c>
      <c r="J191" s="193"/>
      <c r="K191" s="194">
        <f>ROUND(E191*J191,2)</f>
        <v>0</v>
      </c>
      <c r="L191" s="194">
        <v>21</v>
      </c>
      <c r="M191" s="194">
        <f>G191*(1+L191/100)</f>
        <v>0</v>
      </c>
      <c r="N191" s="194">
        <v>0</v>
      </c>
      <c r="O191" s="194">
        <f>ROUND(E191*N191,2)</f>
        <v>0</v>
      </c>
      <c r="P191" s="194">
        <v>0</v>
      </c>
      <c r="Q191" s="194">
        <f>ROUND(E191*P191,2)</f>
        <v>0</v>
      </c>
      <c r="R191" s="194"/>
      <c r="S191" s="194" t="s">
        <v>158</v>
      </c>
      <c r="T191" s="195" t="s">
        <v>158</v>
      </c>
      <c r="U191" s="177">
        <v>1.1020000000000001</v>
      </c>
      <c r="V191" s="177">
        <f>ROUND(E191*U191,2)</f>
        <v>0.4</v>
      </c>
      <c r="W191" s="177"/>
      <c r="X191" s="177" t="s">
        <v>232</v>
      </c>
      <c r="Y191" s="178"/>
      <c r="Z191" s="178"/>
      <c r="AA191" s="178"/>
      <c r="AB191" s="178"/>
      <c r="AC191" s="178"/>
      <c r="AD191" s="178"/>
      <c r="AE191" s="178"/>
      <c r="AF191" s="178"/>
      <c r="AG191" s="178" t="s">
        <v>233</v>
      </c>
      <c r="AH191" s="178"/>
      <c r="AI191" s="178"/>
      <c r="AJ191" s="178"/>
      <c r="AK191" s="178"/>
      <c r="AL191" s="178"/>
      <c r="AM191" s="178"/>
      <c r="AN191" s="178"/>
      <c r="AO191" s="178"/>
      <c r="AP191" s="178"/>
      <c r="AQ191" s="178"/>
      <c r="AR191" s="178"/>
      <c r="AS191" s="178"/>
      <c r="AT191" s="178"/>
      <c r="AU191" s="178"/>
      <c r="AV191" s="178"/>
      <c r="AW191" s="178"/>
      <c r="AX191" s="178"/>
      <c r="AY191" s="178"/>
      <c r="AZ191" s="178"/>
      <c r="BA191" s="178"/>
      <c r="BB191" s="178"/>
      <c r="BC191" s="178"/>
      <c r="BD191" s="178"/>
      <c r="BE191" s="178"/>
      <c r="BF191" s="178"/>
      <c r="BG191" s="178"/>
      <c r="BH191" s="178"/>
    </row>
    <row r="192" spans="1:60" x14ac:dyDescent="0.2">
      <c r="A192" s="161" t="s">
        <v>153</v>
      </c>
      <c r="B192" s="162" t="s">
        <v>106</v>
      </c>
      <c r="C192" s="163" t="s">
        <v>107</v>
      </c>
      <c r="D192" s="164"/>
      <c r="E192" s="165"/>
      <c r="F192" s="166"/>
      <c r="G192" s="166">
        <f>SUMIF(AG193:AG228,"&lt;&gt;NOR",G193:G228)</f>
        <v>0</v>
      </c>
      <c r="H192" s="166"/>
      <c r="I192" s="166">
        <f>SUM(I193:I228)</f>
        <v>0</v>
      </c>
      <c r="J192" s="166"/>
      <c r="K192" s="166">
        <f>SUM(K193:K228)</f>
        <v>0</v>
      </c>
      <c r="L192" s="166"/>
      <c r="M192" s="166">
        <f>SUM(M193:M228)</f>
        <v>0</v>
      </c>
      <c r="N192" s="166"/>
      <c r="O192" s="166">
        <f>SUM(O193:O228)</f>
        <v>0</v>
      </c>
      <c r="P192" s="166"/>
      <c r="Q192" s="166">
        <f>SUM(Q193:Q228)</f>
        <v>0</v>
      </c>
      <c r="R192" s="166"/>
      <c r="S192" s="166"/>
      <c r="T192" s="167"/>
      <c r="U192" s="168"/>
      <c r="V192" s="168">
        <f>SUM(V193:V228)</f>
        <v>8.2099999999999991</v>
      </c>
      <c r="W192" s="168"/>
      <c r="X192" s="168"/>
      <c r="AG192" t="s">
        <v>154</v>
      </c>
    </row>
    <row r="193" spans="1:60" outlineLevel="1" x14ac:dyDescent="0.2">
      <c r="A193" s="169">
        <v>26</v>
      </c>
      <c r="B193" s="170" t="s">
        <v>387</v>
      </c>
      <c r="C193" s="171" t="s">
        <v>388</v>
      </c>
      <c r="D193" s="172" t="s">
        <v>211</v>
      </c>
      <c r="E193" s="173">
        <v>13.62</v>
      </c>
      <c r="F193" s="174"/>
      <c r="G193" s="175">
        <f>ROUND(E193*F193,2)</f>
        <v>0</v>
      </c>
      <c r="H193" s="174"/>
      <c r="I193" s="175">
        <f>ROUND(E193*H193,2)</f>
        <v>0</v>
      </c>
      <c r="J193" s="174"/>
      <c r="K193" s="175">
        <f>ROUND(E193*J193,2)</f>
        <v>0</v>
      </c>
      <c r="L193" s="175">
        <v>21</v>
      </c>
      <c r="M193" s="175">
        <f>G193*(1+L193/100)</f>
        <v>0</v>
      </c>
      <c r="N193" s="175">
        <v>0</v>
      </c>
      <c r="O193" s="175">
        <f>ROUND(E193*N193,2)</f>
        <v>0</v>
      </c>
      <c r="P193" s="175">
        <v>0</v>
      </c>
      <c r="Q193" s="175">
        <f>ROUND(E193*P193,2)</f>
        <v>0</v>
      </c>
      <c r="R193" s="175"/>
      <c r="S193" s="175" t="s">
        <v>158</v>
      </c>
      <c r="T193" s="176" t="s">
        <v>158</v>
      </c>
      <c r="U193" s="177">
        <v>1.2E-2</v>
      </c>
      <c r="V193" s="177">
        <f>ROUND(E193*U193,2)</f>
        <v>0.16</v>
      </c>
      <c r="W193" s="177"/>
      <c r="X193" s="177" t="s">
        <v>159</v>
      </c>
      <c r="Y193" s="178"/>
      <c r="Z193" s="178"/>
      <c r="AA193" s="178"/>
      <c r="AB193" s="178"/>
      <c r="AC193" s="178"/>
      <c r="AD193" s="178"/>
      <c r="AE193" s="178"/>
      <c r="AF193" s="178"/>
      <c r="AG193" s="178" t="s">
        <v>174</v>
      </c>
      <c r="AH193" s="178"/>
      <c r="AI193" s="178"/>
      <c r="AJ193" s="178"/>
      <c r="AK193" s="178"/>
      <c r="AL193" s="178"/>
      <c r="AM193" s="178"/>
      <c r="AN193" s="178"/>
      <c r="AO193" s="178"/>
      <c r="AP193" s="178"/>
      <c r="AQ193" s="178"/>
      <c r="AR193" s="178"/>
      <c r="AS193" s="178"/>
      <c r="AT193" s="178"/>
      <c r="AU193" s="178"/>
      <c r="AV193" s="178"/>
      <c r="AW193" s="178"/>
      <c r="AX193" s="178"/>
      <c r="AY193" s="178"/>
      <c r="AZ193" s="178"/>
      <c r="BA193" s="178"/>
      <c r="BB193" s="178"/>
      <c r="BC193" s="178"/>
      <c r="BD193" s="178"/>
      <c r="BE193" s="178"/>
      <c r="BF193" s="178"/>
      <c r="BG193" s="178"/>
      <c r="BH193" s="178"/>
    </row>
    <row r="194" spans="1:60" outlineLevel="1" x14ac:dyDescent="0.2">
      <c r="A194" s="179"/>
      <c r="B194" s="180"/>
      <c r="C194" s="182" t="s">
        <v>163</v>
      </c>
      <c r="D194" s="183"/>
      <c r="E194" s="184"/>
      <c r="F194" s="177"/>
      <c r="G194" s="177"/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7"/>
      <c r="U194" s="177"/>
      <c r="V194" s="177"/>
      <c r="W194" s="177"/>
      <c r="X194" s="177"/>
      <c r="Y194" s="178"/>
      <c r="Z194" s="178"/>
      <c r="AA194" s="178"/>
      <c r="AB194" s="178"/>
      <c r="AC194" s="178"/>
      <c r="AD194" s="178"/>
      <c r="AE194" s="178"/>
      <c r="AF194" s="178"/>
      <c r="AG194" s="178" t="s">
        <v>164</v>
      </c>
      <c r="AH194" s="178">
        <v>0</v>
      </c>
      <c r="AI194" s="178"/>
      <c r="AJ194" s="178"/>
      <c r="AK194" s="178"/>
      <c r="AL194" s="178"/>
      <c r="AM194" s="178"/>
      <c r="AN194" s="178"/>
      <c r="AO194" s="178"/>
      <c r="AP194" s="178"/>
      <c r="AQ194" s="178"/>
      <c r="AR194" s="178"/>
      <c r="AS194" s="178"/>
      <c r="AT194" s="178"/>
      <c r="AU194" s="178"/>
      <c r="AV194" s="178"/>
      <c r="AW194" s="178"/>
      <c r="AX194" s="178"/>
      <c r="AY194" s="178"/>
      <c r="AZ194" s="178"/>
      <c r="BA194" s="178"/>
      <c r="BB194" s="178"/>
      <c r="BC194" s="178"/>
      <c r="BD194" s="178"/>
      <c r="BE194" s="178"/>
      <c r="BF194" s="178"/>
      <c r="BG194" s="178"/>
      <c r="BH194" s="178"/>
    </row>
    <row r="195" spans="1:60" outlineLevel="1" x14ac:dyDescent="0.2">
      <c r="A195" s="179"/>
      <c r="B195" s="180"/>
      <c r="C195" s="182" t="s">
        <v>389</v>
      </c>
      <c r="D195" s="183"/>
      <c r="E195" s="184"/>
      <c r="F195" s="177"/>
      <c r="G195" s="177"/>
      <c r="H195" s="177"/>
      <c r="I195" s="177"/>
      <c r="J195" s="177"/>
      <c r="K195" s="177"/>
      <c r="L195" s="177"/>
      <c r="M195" s="177"/>
      <c r="N195" s="177"/>
      <c r="O195" s="177"/>
      <c r="P195" s="177"/>
      <c r="Q195" s="177"/>
      <c r="R195" s="177"/>
      <c r="S195" s="177"/>
      <c r="T195" s="177"/>
      <c r="U195" s="177"/>
      <c r="V195" s="177"/>
      <c r="W195" s="177"/>
      <c r="X195" s="177"/>
      <c r="Y195" s="178"/>
      <c r="Z195" s="178"/>
      <c r="AA195" s="178"/>
      <c r="AB195" s="178"/>
      <c r="AC195" s="178"/>
      <c r="AD195" s="178"/>
      <c r="AE195" s="178"/>
      <c r="AF195" s="178"/>
      <c r="AG195" s="178" t="s">
        <v>164</v>
      </c>
      <c r="AH195" s="178">
        <v>0</v>
      </c>
      <c r="AI195" s="178"/>
      <c r="AJ195" s="178"/>
      <c r="AK195" s="178"/>
      <c r="AL195" s="178"/>
      <c r="AM195" s="178"/>
      <c r="AN195" s="178"/>
      <c r="AO195" s="178"/>
      <c r="AP195" s="178"/>
      <c r="AQ195" s="178"/>
      <c r="AR195" s="178"/>
      <c r="AS195" s="178"/>
      <c r="AT195" s="178"/>
      <c r="AU195" s="178"/>
      <c r="AV195" s="178"/>
      <c r="AW195" s="178"/>
      <c r="AX195" s="178"/>
      <c r="AY195" s="178"/>
      <c r="AZ195" s="178"/>
      <c r="BA195" s="178"/>
      <c r="BB195" s="178"/>
      <c r="BC195" s="178"/>
      <c r="BD195" s="178"/>
      <c r="BE195" s="178"/>
      <c r="BF195" s="178"/>
      <c r="BG195" s="178"/>
      <c r="BH195" s="178"/>
    </row>
    <row r="196" spans="1:60" outlineLevel="1" x14ac:dyDescent="0.2">
      <c r="A196" s="179"/>
      <c r="B196" s="180"/>
      <c r="C196" s="182" t="s">
        <v>390</v>
      </c>
      <c r="D196" s="183"/>
      <c r="E196" s="184"/>
      <c r="F196" s="177"/>
      <c r="G196" s="177"/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77"/>
      <c r="V196" s="177"/>
      <c r="W196" s="177"/>
      <c r="X196" s="177"/>
      <c r="Y196" s="178"/>
      <c r="Z196" s="178"/>
      <c r="AA196" s="178"/>
      <c r="AB196" s="178"/>
      <c r="AC196" s="178"/>
      <c r="AD196" s="178"/>
      <c r="AE196" s="178"/>
      <c r="AF196" s="178"/>
      <c r="AG196" s="178" t="s">
        <v>164</v>
      </c>
      <c r="AH196" s="178">
        <v>0</v>
      </c>
      <c r="AI196" s="178"/>
      <c r="AJ196" s="178"/>
      <c r="AK196" s="178"/>
      <c r="AL196" s="178"/>
      <c r="AM196" s="178"/>
      <c r="AN196" s="178"/>
      <c r="AO196" s="178"/>
      <c r="AP196" s="178"/>
      <c r="AQ196" s="178"/>
      <c r="AR196" s="178"/>
      <c r="AS196" s="178"/>
      <c r="AT196" s="178"/>
      <c r="AU196" s="178"/>
      <c r="AV196" s="178"/>
      <c r="AW196" s="178"/>
      <c r="AX196" s="178"/>
      <c r="AY196" s="178"/>
      <c r="AZ196" s="178"/>
      <c r="BA196" s="178"/>
      <c r="BB196" s="178"/>
      <c r="BC196" s="178"/>
      <c r="BD196" s="178"/>
      <c r="BE196" s="178"/>
      <c r="BF196" s="178"/>
      <c r="BG196" s="178"/>
      <c r="BH196" s="178"/>
    </row>
    <row r="197" spans="1:60" outlineLevel="1" x14ac:dyDescent="0.2">
      <c r="A197" s="179"/>
      <c r="B197" s="180"/>
      <c r="C197" s="182" t="s">
        <v>391</v>
      </c>
      <c r="D197" s="183"/>
      <c r="E197" s="184">
        <v>5.64</v>
      </c>
      <c r="F197" s="177"/>
      <c r="G197" s="177"/>
      <c r="H197" s="177"/>
      <c r="I197" s="177"/>
      <c r="J197" s="177"/>
      <c r="K197" s="177"/>
      <c r="L197" s="177"/>
      <c r="M197" s="177"/>
      <c r="N197" s="177"/>
      <c r="O197" s="177"/>
      <c r="P197" s="177"/>
      <c r="Q197" s="177"/>
      <c r="R197" s="177"/>
      <c r="S197" s="177"/>
      <c r="T197" s="177"/>
      <c r="U197" s="177"/>
      <c r="V197" s="177"/>
      <c r="W197" s="177"/>
      <c r="X197" s="177"/>
      <c r="Y197" s="178"/>
      <c r="Z197" s="178"/>
      <c r="AA197" s="178"/>
      <c r="AB197" s="178"/>
      <c r="AC197" s="178"/>
      <c r="AD197" s="178"/>
      <c r="AE197" s="178"/>
      <c r="AF197" s="178"/>
      <c r="AG197" s="178" t="s">
        <v>164</v>
      </c>
      <c r="AH197" s="178">
        <v>0</v>
      </c>
      <c r="AI197" s="178"/>
      <c r="AJ197" s="178"/>
      <c r="AK197" s="178"/>
      <c r="AL197" s="178"/>
      <c r="AM197" s="178"/>
      <c r="AN197" s="178"/>
      <c r="AO197" s="178"/>
      <c r="AP197" s="178"/>
      <c r="AQ197" s="178"/>
      <c r="AR197" s="178"/>
      <c r="AS197" s="178"/>
      <c r="AT197" s="178"/>
      <c r="AU197" s="178"/>
      <c r="AV197" s="178"/>
      <c r="AW197" s="178"/>
      <c r="AX197" s="178"/>
      <c r="AY197" s="178"/>
      <c r="AZ197" s="178"/>
      <c r="BA197" s="178"/>
      <c r="BB197" s="178"/>
      <c r="BC197" s="178"/>
      <c r="BD197" s="178"/>
      <c r="BE197" s="178"/>
      <c r="BF197" s="178"/>
      <c r="BG197" s="178"/>
      <c r="BH197" s="178"/>
    </row>
    <row r="198" spans="1:60" outlineLevel="1" x14ac:dyDescent="0.2">
      <c r="A198" s="179"/>
      <c r="B198" s="180"/>
      <c r="C198" s="182" t="s">
        <v>392</v>
      </c>
      <c r="D198" s="183"/>
      <c r="E198" s="184">
        <v>3.44</v>
      </c>
      <c r="F198" s="177"/>
      <c r="G198" s="177"/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7"/>
      <c r="U198" s="177"/>
      <c r="V198" s="177"/>
      <c r="W198" s="177"/>
      <c r="X198" s="177"/>
      <c r="Y198" s="178"/>
      <c r="Z198" s="178"/>
      <c r="AA198" s="178"/>
      <c r="AB198" s="178"/>
      <c r="AC198" s="178"/>
      <c r="AD198" s="178"/>
      <c r="AE198" s="178"/>
      <c r="AF198" s="178"/>
      <c r="AG198" s="178" t="s">
        <v>164</v>
      </c>
      <c r="AH198" s="178">
        <v>0</v>
      </c>
      <c r="AI198" s="178"/>
      <c r="AJ198" s="178"/>
      <c r="AK198" s="178"/>
      <c r="AL198" s="178"/>
      <c r="AM198" s="178"/>
      <c r="AN198" s="178"/>
      <c r="AO198" s="178"/>
      <c r="AP198" s="178"/>
      <c r="AQ198" s="178"/>
      <c r="AR198" s="178"/>
      <c r="AS198" s="178"/>
      <c r="AT198" s="178"/>
      <c r="AU198" s="178"/>
      <c r="AV198" s="178"/>
      <c r="AW198" s="178"/>
      <c r="AX198" s="178"/>
      <c r="AY198" s="178"/>
      <c r="AZ198" s="178"/>
      <c r="BA198" s="178"/>
      <c r="BB198" s="178"/>
      <c r="BC198" s="178"/>
      <c r="BD198" s="178"/>
      <c r="BE198" s="178"/>
      <c r="BF198" s="178"/>
      <c r="BG198" s="178"/>
      <c r="BH198" s="178"/>
    </row>
    <row r="199" spans="1:60" outlineLevel="1" x14ac:dyDescent="0.2">
      <c r="A199" s="179"/>
      <c r="B199" s="180"/>
      <c r="C199" s="182" t="s">
        <v>393</v>
      </c>
      <c r="D199" s="183"/>
      <c r="E199" s="184"/>
      <c r="F199" s="177"/>
      <c r="G199" s="177"/>
      <c r="H199" s="177"/>
      <c r="I199" s="177"/>
      <c r="J199" s="177"/>
      <c r="K199" s="177"/>
      <c r="L199" s="177"/>
      <c r="M199" s="177"/>
      <c r="N199" s="177"/>
      <c r="O199" s="177"/>
      <c r="P199" s="177"/>
      <c r="Q199" s="177"/>
      <c r="R199" s="177"/>
      <c r="S199" s="177"/>
      <c r="T199" s="177"/>
      <c r="U199" s="177"/>
      <c r="V199" s="177"/>
      <c r="W199" s="177"/>
      <c r="X199" s="177"/>
      <c r="Y199" s="178"/>
      <c r="Z199" s="178"/>
      <c r="AA199" s="178"/>
      <c r="AB199" s="178"/>
      <c r="AC199" s="178"/>
      <c r="AD199" s="178"/>
      <c r="AE199" s="178"/>
      <c r="AF199" s="178"/>
      <c r="AG199" s="178" t="s">
        <v>164</v>
      </c>
      <c r="AH199" s="178">
        <v>0</v>
      </c>
      <c r="AI199" s="178"/>
      <c r="AJ199" s="178"/>
      <c r="AK199" s="178"/>
      <c r="AL199" s="178"/>
      <c r="AM199" s="178"/>
      <c r="AN199" s="178"/>
      <c r="AO199" s="178"/>
      <c r="AP199" s="178"/>
      <c r="AQ199" s="178"/>
      <c r="AR199" s="178"/>
      <c r="AS199" s="178"/>
      <c r="AT199" s="178"/>
      <c r="AU199" s="178"/>
      <c r="AV199" s="178"/>
      <c r="AW199" s="178"/>
      <c r="AX199" s="178"/>
      <c r="AY199" s="178"/>
      <c r="AZ199" s="178"/>
      <c r="BA199" s="178"/>
      <c r="BB199" s="178"/>
      <c r="BC199" s="178"/>
      <c r="BD199" s="178"/>
      <c r="BE199" s="178"/>
      <c r="BF199" s="178"/>
      <c r="BG199" s="178"/>
      <c r="BH199" s="178"/>
    </row>
    <row r="200" spans="1:60" outlineLevel="1" x14ac:dyDescent="0.2">
      <c r="A200" s="179"/>
      <c r="B200" s="180"/>
      <c r="C200" s="182" t="s">
        <v>394</v>
      </c>
      <c r="D200" s="183"/>
      <c r="E200" s="184">
        <v>2.82</v>
      </c>
      <c r="F200" s="177"/>
      <c r="G200" s="177"/>
      <c r="H200" s="177"/>
      <c r="I200" s="177"/>
      <c r="J200" s="177"/>
      <c r="K200" s="177"/>
      <c r="L200" s="177"/>
      <c r="M200" s="177"/>
      <c r="N200" s="177"/>
      <c r="O200" s="177"/>
      <c r="P200" s="177"/>
      <c r="Q200" s="177"/>
      <c r="R200" s="177"/>
      <c r="S200" s="177"/>
      <c r="T200" s="177"/>
      <c r="U200" s="177"/>
      <c r="V200" s="177"/>
      <c r="W200" s="177"/>
      <c r="X200" s="177"/>
      <c r="Y200" s="178"/>
      <c r="Z200" s="178"/>
      <c r="AA200" s="178"/>
      <c r="AB200" s="178"/>
      <c r="AC200" s="178"/>
      <c r="AD200" s="178"/>
      <c r="AE200" s="178"/>
      <c r="AF200" s="178"/>
      <c r="AG200" s="178" t="s">
        <v>164</v>
      </c>
      <c r="AH200" s="178">
        <v>0</v>
      </c>
      <c r="AI200" s="178"/>
      <c r="AJ200" s="178"/>
      <c r="AK200" s="178"/>
      <c r="AL200" s="178"/>
      <c r="AM200" s="178"/>
      <c r="AN200" s="178"/>
      <c r="AO200" s="178"/>
      <c r="AP200" s="178"/>
      <c r="AQ200" s="178"/>
      <c r="AR200" s="178"/>
      <c r="AS200" s="178"/>
      <c r="AT200" s="178"/>
      <c r="AU200" s="178"/>
      <c r="AV200" s="178"/>
      <c r="AW200" s="178"/>
      <c r="AX200" s="178"/>
      <c r="AY200" s="178"/>
      <c r="AZ200" s="178"/>
      <c r="BA200" s="178"/>
      <c r="BB200" s="178"/>
      <c r="BC200" s="178"/>
      <c r="BD200" s="178"/>
      <c r="BE200" s="178"/>
      <c r="BF200" s="178"/>
      <c r="BG200" s="178"/>
      <c r="BH200" s="178"/>
    </row>
    <row r="201" spans="1:60" outlineLevel="1" x14ac:dyDescent="0.2">
      <c r="A201" s="179"/>
      <c r="B201" s="180"/>
      <c r="C201" s="182" t="s">
        <v>395</v>
      </c>
      <c r="D201" s="183"/>
      <c r="E201" s="184">
        <v>1.72</v>
      </c>
      <c r="F201" s="177"/>
      <c r="G201" s="177"/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77"/>
      <c r="S201" s="177"/>
      <c r="T201" s="177"/>
      <c r="U201" s="177"/>
      <c r="V201" s="177"/>
      <c r="W201" s="177"/>
      <c r="X201" s="177"/>
      <c r="Y201" s="178"/>
      <c r="Z201" s="178"/>
      <c r="AA201" s="178"/>
      <c r="AB201" s="178"/>
      <c r="AC201" s="178"/>
      <c r="AD201" s="178"/>
      <c r="AE201" s="178"/>
      <c r="AF201" s="178"/>
      <c r="AG201" s="178" t="s">
        <v>164</v>
      </c>
      <c r="AH201" s="178">
        <v>0</v>
      </c>
      <c r="AI201" s="178"/>
      <c r="AJ201" s="178"/>
      <c r="AK201" s="178"/>
      <c r="AL201" s="178"/>
      <c r="AM201" s="178"/>
      <c r="AN201" s="178"/>
      <c r="AO201" s="178"/>
      <c r="AP201" s="178"/>
      <c r="AQ201" s="178"/>
      <c r="AR201" s="178"/>
      <c r="AS201" s="178"/>
      <c r="AT201" s="178"/>
      <c r="AU201" s="178"/>
      <c r="AV201" s="178"/>
      <c r="AW201" s="178"/>
      <c r="AX201" s="178"/>
      <c r="AY201" s="178"/>
      <c r="AZ201" s="178"/>
      <c r="BA201" s="178"/>
      <c r="BB201" s="178"/>
      <c r="BC201" s="178"/>
      <c r="BD201" s="178"/>
      <c r="BE201" s="178"/>
      <c r="BF201" s="178"/>
      <c r="BG201" s="178"/>
      <c r="BH201" s="178"/>
    </row>
    <row r="202" spans="1:60" outlineLevel="1" x14ac:dyDescent="0.2">
      <c r="A202" s="179"/>
      <c r="B202" s="180"/>
      <c r="C202" s="185" t="s">
        <v>170</v>
      </c>
      <c r="D202" s="186"/>
      <c r="E202" s="187">
        <v>13.62</v>
      </c>
      <c r="F202" s="177"/>
      <c r="G202" s="177"/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7"/>
      <c r="U202" s="177"/>
      <c r="V202" s="177"/>
      <c r="W202" s="177"/>
      <c r="X202" s="177"/>
      <c r="Y202" s="178"/>
      <c r="Z202" s="178"/>
      <c r="AA202" s="178"/>
      <c r="AB202" s="178"/>
      <c r="AC202" s="178"/>
      <c r="AD202" s="178"/>
      <c r="AE202" s="178"/>
      <c r="AF202" s="178"/>
      <c r="AG202" s="178" t="s">
        <v>164</v>
      </c>
      <c r="AH202" s="178">
        <v>1</v>
      </c>
      <c r="AI202" s="178"/>
      <c r="AJ202" s="178"/>
      <c r="AK202" s="178"/>
      <c r="AL202" s="178"/>
      <c r="AM202" s="178"/>
      <c r="AN202" s="178"/>
      <c r="AO202" s="178"/>
      <c r="AP202" s="178"/>
      <c r="AQ202" s="178"/>
      <c r="AR202" s="178"/>
      <c r="AS202" s="178"/>
      <c r="AT202" s="178"/>
      <c r="AU202" s="178"/>
      <c r="AV202" s="178"/>
      <c r="AW202" s="178"/>
      <c r="AX202" s="178"/>
      <c r="AY202" s="178"/>
      <c r="AZ202" s="178"/>
      <c r="BA202" s="178"/>
      <c r="BB202" s="178"/>
      <c r="BC202" s="178"/>
      <c r="BD202" s="178"/>
      <c r="BE202" s="178"/>
      <c r="BF202" s="178"/>
      <c r="BG202" s="178"/>
      <c r="BH202" s="178"/>
    </row>
    <row r="203" spans="1:60" outlineLevel="1" x14ac:dyDescent="0.2">
      <c r="A203" s="169">
        <v>27</v>
      </c>
      <c r="B203" s="170" t="s">
        <v>396</v>
      </c>
      <c r="C203" s="171" t="s">
        <v>397</v>
      </c>
      <c r="D203" s="172" t="s">
        <v>211</v>
      </c>
      <c r="E203" s="173">
        <v>13.62</v>
      </c>
      <c r="F203" s="174"/>
      <c r="G203" s="175">
        <f>ROUND(E203*F203,2)</f>
        <v>0</v>
      </c>
      <c r="H203" s="174"/>
      <c r="I203" s="175">
        <f>ROUND(E203*H203,2)</f>
        <v>0</v>
      </c>
      <c r="J203" s="174"/>
      <c r="K203" s="175">
        <f>ROUND(E203*J203,2)</f>
        <v>0</v>
      </c>
      <c r="L203" s="175">
        <v>21</v>
      </c>
      <c r="M203" s="175">
        <f>G203*(1+L203/100)</f>
        <v>0</v>
      </c>
      <c r="N203" s="175">
        <v>1.2E-4</v>
      </c>
      <c r="O203" s="175">
        <f>ROUND(E203*N203,2)</f>
        <v>0</v>
      </c>
      <c r="P203" s="175">
        <v>0</v>
      </c>
      <c r="Q203" s="175">
        <f>ROUND(E203*P203,2)</f>
        <v>0</v>
      </c>
      <c r="R203" s="175"/>
      <c r="S203" s="175" t="s">
        <v>158</v>
      </c>
      <c r="T203" s="176" t="s">
        <v>158</v>
      </c>
      <c r="U203" s="177">
        <v>0.14000000000000001</v>
      </c>
      <c r="V203" s="177">
        <f>ROUND(E203*U203,2)</f>
        <v>1.91</v>
      </c>
      <c r="W203" s="177"/>
      <c r="X203" s="177" t="s">
        <v>159</v>
      </c>
      <c r="Y203" s="178"/>
      <c r="Z203" s="178"/>
      <c r="AA203" s="178"/>
      <c r="AB203" s="178"/>
      <c r="AC203" s="178"/>
      <c r="AD203" s="178"/>
      <c r="AE203" s="178"/>
      <c r="AF203" s="178"/>
      <c r="AG203" s="178" t="s">
        <v>174</v>
      </c>
      <c r="AH203" s="178"/>
      <c r="AI203" s="178"/>
      <c r="AJ203" s="178"/>
      <c r="AK203" s="178"/>
      <c r="AL203" s="178"/>
      <c r="AM203" s="178"/>
      <c r="AN203" s="178"/>
      <c r="AO203" s="178"/>
      <c r="AP203" s="178"/>
      <c r="AQ203" s="178"/>
      <c r="AR203" s="178"/>
      <c r="AS203" s="178"/>
      <c r="AT203" s="178"/>
      <c r="AU203" s="178"/>
      <c r="AV203" s="178"/>
      <c r="AW203" s="178"/>
      <c r="AX203" s="178"/>
      <c r="AY203" s="178"/>
      <c r="AZ203" s="178"/>
      <c r="BA203" s="178"/>
      <c r="BB203" s="178"/>
      <c r="BC203" s="178"/>
      <c r="BD203" s="178"/>
      <c r="BE203" s="178"/>
      <c r="BF203" s="178"/>
      <c r="BG203" s="178"/>
      <c r="BH203" s="178"/>
    </row>
    <row r="204" spans="1:60" outlineLevel="1" x14ac:dyDescent="0.2">
      <c r="A204" s="179"/>
      <c r="B204" s="180"/>
      <c r="C204" s="182" t="s">
        <v>163</v>
      </c>
      <c r="D204" s="183"/>
      <c r="E204" s="184"/>
      <c r="F204" s="177"/>
      <c r="G204" s="177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7"/>
      <c r="W204" s="177"/>
      <c r="X204" s="177"/>
      <c r="Y204" s="178"/>
      <c r="Z204" s="178"/>
      <c r="AA204" s="178"/>
      <c r="AB204" s="178"/>
      <c r="AC204" s="178"/>
      <c r="AD204" s="178"/>
      <c r="AE204" s="178"/>
      <c r="AF204" s="178"/>
      <c r="AG204" s="178" t="s">
        <v>164</v>
      </c>
      <c r="AH204" s="178">
        <v>0</v>
      </c>
      <c r="AI204" s="178"/>
      <c r="AJ204" s="178"/>
      <c r="AK204" s="178"/>
      <c r="AL204" s="178"/>
      <c r="AM204" s="178"/>
      <c r="AN204" s="178"/>
      <c r="AO204" s="178"/>
      <c r="AP204" s="178"/>
      <c r="AQ204" s="178"/>
      <c r="AR204" s="178"/>
      <c r="AS204" s="178"/>
      <c r="AT204" s="178"/>
      <c r="AU204" s="178"/>
      <c r="AV204" s="178"/>
      <c r="AW204" s="178"/>
      <c r="AX204" s="178"/>
      <c r="AY204" s="178"/>
      <c r="AZ204" s="178"/>
      <c r="BA204" s="178"/>
      <c r="BB204" s="178"/>
      <c r="BC204" s="178"/>
      <c r="BD204" s="178"/>
      <c r="BE204" s="178"/>
      <c r="BF204" s="178"/>
      <c r="BG204" s="178"/>
      <c r="BH204" s="178"/>
    </row>
    <row r="205" spans="1:60" outlineLevel="1" x14ac:dyDescent="0.2">
      <c r="A205" s="179"/>
      <c r="B205" s="180"/>
      <c r="C205" s="182" t="s">
        <v>389</v>
      </c>
      <c r="D205" s="183"/>
      <c r="E205" s="184"/>
      <c r="F205" s="177"/>
      <c r="G205" s="177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177"/>
      <c r="U205" s="177"/>
      <c r="V205" s="177"/>
      <c r="W205" s="177"/>
      <c r="X205" s="177"/>
      <c r="Y205" s="178"/>
      <c r="Z205" s="178"/>
      <c r="AA205" s="178"/>
      <c r="AB205" s="178"/>
      <c r="AC205" s="178"/>
      <c r="AD205" s="178"/>
      <c r="AE205" s="178"/>
      <c r="AF205" s="178"/>
      <c r="AG205" s="178" t="s">
        <v>164</v>
      </c>
      <c r="AH205" s="178">
        <v>0</v>
      </c>
      <c r="AI205" s="178"/>
      <c r="AJ205" s="178"/>
      <c r="AK205" s="178"/>
      <c r="AL205" s="178"/>
      <c r="AM205" s="178"/>
      <c r="AN205" s="178"/>
      <c r="AO205" s="178"/>
      <c r="AP205" s="178"/>
      <c r="AQ205" s="178"/>
      <c r="AR205" s="178"/>
      <c r="AS205" s="178"/>
      <c r="AT205" s="178"/>
      <c r="AU205" s="178"/>
      <c r="AV205" s="178"/>
      <c r="AW205" s="178"/>
      <c r="AX205" s="178"/>
      <c r="AY205" s="178"/>
      <c r="AZ205" s="178"/>
      <c r="BA205" s="178"/>
      <c r="BB205" s="178"/>
      <c r="BC205" s="178"/>
      <c r="BD205" s="178"/>
      <c r="BE205" s="178"/>
      <c r="BF205" s="178"/>
      <c r="BG205" s="178"/>
      <c r="BH205" s="178"/>
    </row>
    <row r="206" spans="1:60" outlineLevel="1" x14ac:dyDescent="0.2">
      <c r="A206" s="179"/>
      <c r="B206" s="180"/>
      <c r="C206" s="182" t="s">
        <v>390</v>
      </c>
      <c r="D206" s="183"/>
      <c r="E206" s="184"/>
      <c r="F206" s="177"/>
      <c r="G206" s="177"/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7"/>
      <c r="W206" s="177"/>
      <c r="X206" s="177"/>
      <c r="Y206" s="178"/>
      <c r="Z206" s="178"/>
      <c r="AA206" s="178"/>
      <c r="AB206" s="178"/>
      <c r="AC206" s="178"/>
      <c r="AD206" s="178"/>
      <c r="AE206" s="178"/>
      <c r="AF206" s="178"/>
      <c r="AG206" s="178" t="s">
        <v>164</v>
      </c>
      <c r="AH206" s="178">
        <v>0</v>
      </c>
      <c r="AI206" s="178"/>
      <c r="AJ206" s="178"/>
      <c r="AK206" s="178"/>
      <c r="AL206" s="178"/>
      <c r="AM206" s="178"/>
      <c r="AN206" s="178"/>
      <c r="AO206" s="178"/>
      <c r="AP206" s="178"/>
      <c r="AQ206" s="178"/>
      <c r="AR206" s="178"/>
      <c r="AS206" s="178"/>
      <c r="AT206" s="178"/>
      <c r="AU206" s="178"/>
      <c r="AV206" s="178"/>
      <c r="AW206" s="178"/>
      <c r="AX206" s="178"/>
      <c r="AY206" s="178"/>
      <c r="AZ206" s="178"/>
      <c r="BA206" s="178"/>
      <c r="BB206" s="178"/>
      <c r="BC206" s="178"/>
      <c r="BD206" s="178"/>
      <c r="BE206" s="178"/>
      <c r="BF206" s="178"/>
      <c r="BG206" s="178"/>
      <c r="BH206" s="178"/>
    </row>
    <row r="207" spans="1:60" outlineLevel="1" x14ac:dyDescent="0.2">
      <c r="A207" s="179"/>
      <c r="B207" s="180"/>
      <c r="C207" s="182" t="s">
        <v>391</v>
      </c>
      <c r="D207" s="183"/>
      <c r="E207" s="184">
        <v>5.64</v>
      </c>
      <c r="F207" s="177"/>
      <c r="G207" s="177"/>
      <c r="H207" s="177"/>
      <c r="I207" s="177"/>
      <c r="J207" s="177"/>
      <c r="K207" s="177"/>
      <c r="L207" s="177"/>
      <c r="M207" s="177"/>
      <c r="N207" s="177"/>
      <c r="O207" s="177"/>
      <c r="P207" s="177"/>
      <c r="Q207" s="177"/>
      <c r="R207" s="177"/>
      <c r="S207" s="177"/>
      <c r="T207" s="177"/>
      <c r="U207" s="177"/>
      <c r="V207" s="177"/>
      <c r="W207" s="177"/>
      <c r="X207" s="177"/>
      <c r="Y207" s="178"/>
      <c r="Z207" s="178"/>
      <c r="AA207" s="178"/>
      <c r="AB207" s="178"/>
      <c r="AC207" s="178"/>
      <c r="AD207" s="178"/>
      <c r="AE207" s="178"/>
      <c r="AF207" s="178"/>
      <c r="AG207" s="178" t="s">
        <v>164</v>
      </c>
      <c r="AH207" s="178">
        <v>0</v>
      </c>
      <c r="AI207" s="178"/>
      <c r="AJ207" s="178"/>
      <c r="AK207" s="178"/>
      <c r="AL207" s="178"/>
      <c r="AM207" s="178"/>
      <c r="AN207" s="178"/>
      <c r="AO207" s="178"/>
      <c r="AP207" s="178"/>
      <c r="AQ207" s="178"/>
      <c r="AR207" s="178"/>
      <c r="AS207" s="178"/>
      <c r="AT207" s="178"/>
      <c r="AU207" s="178"/>
      <c r="AV207" s="178"/>
      <c r="AW207" s="178"/>
      <c r="AX207" s="178"/>
      <c r="AY207" s="178"/>
      <c r="AZ207" s="178"/>
      <c r="BA207" s="178"/>
      <c r="BB207" s="178"/>
      <c r="BC207" s="178"/>
      <c r="BD207" s="178"/>
      <c r="BE207" s="178"/>
      <c r="BF207" s="178"/>
      <c r="BG207" s="178"/>
      <c r="BH207" s="178"/>
    </row>
    <row r="208" spans="1:60" outlineLevel="1" x14ac:dyDescent="0.2">
      <c r="A208" s="179"/>
      <c r="B208" s="180"/>
      <c r="C208" s="182" t="s">
        <v>392</v>
      </c>
      <c r="D208" s="183"/>
      <c r="E208" s="184">
        <v>3.44</v>
      </c>
      <c r="F208" s="177"/>
      <c r="G208" s="177"/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7"/>
      <c r="W208" s="177"/>
      <c r="X208" s="177"/>
      <c r="Y208" s="178"/>
      <c r="Z208" s="178"/>
      <c r="AA208" s="178"/>
      <c r="AB208" s="178"/>
      <c r="AC208" s="178"/>
      <c r="AD208" s="178"/>
      <c r="AE208" s="178"/>
      <c r="AF208" s="178"/>
      <c r="AG208" s="178" t="s">
        <v>164</v>
      </c>
      <c r="AH208" s="178">
        <v>0</v>
      </c>
      <c r="AI208" s="178"/>
      <c r="AJ208" s="178"/>
      <c r="AK208" s="178"/>
      <c r="AL208" s="178"/>
      <c r="AM208" s="178"/>
      <c r="AN208" s="178"/>
      <c r="AO208" s="178"/>
      <c r="AP208" s="178"/>
      <c r="AQ208" s="178"/>
      <c r="AR208" s="178"/>
      <c r="AS208" s="178"/>
      <c r="AT208" s="178"/>
      <c r="AU208" s="178"/>
      <c r="AV208" s="178"/>
      <c r="AW208" s="178"/>
      <c r="AX208" s="178"/>
      <c r="AY208" s="178"/>
      <c r="AZ208" s="178"/>
      <c r="BA208" s="178"/>
      <c r="BB208" s="178"/>
      <c r="BC208" s="178"/>
      <c r="BD208" s="178"/>
      <c r="BE208" s="178"/>
      <c r="BF208" s="178"/>
      <c r="BG208" s="178"/>
      <c r="BH208" s="178"/>
    </row>
    <row r="209" spans="1:60" outlineLevel="1" x14ac:dyDescent="0.2">
      <c r="A209" s="179"/>
      <c r="B209" s="180"/>
      <c r="C209" s="182" t="s">
        <v>393</v>
      </c>
      <c r="D209" s="183"/>
      <c r="E209" s="184"/>
      <c r="F209" s="177"/>
      <c r="G209" s="177"/>
      <c r="H209" s="177"/>
      <c r="I209" s="177"/>
      <c r="J209" s="177"/>
      <c r="K209" s="177"/>
      <c r="L209" s="177"/>
      <c r="M209" s="177"/>
      <c r="N209" s="177"/>
      <c r="O209" s="177"/>
      <c r="P209" s="177"/>
      <c r="Q209" s="177"/>
      <c r="R209" s="177"/>
      <c r="S209" s="177"/>
      <c r="T209" s="177"/>
      <c r="U209" s="177"/>
      <c r="V209" s="177"/>
      <c r="W209" s="177"/>
      <c r="X209" s="177"/>
      <c r="Y209" s="178"/>
      <c r="Z209" s="178"/>
      <c r="AA209" s="178"/>
      <c r="AB209" s="178"/>
      <c r="AC209" s="178"/>
      <c r="AD209" s="178"/>
      <c r="AE209" s="178"/>
      <c r="AF209" s="178"/>
      <c r="AG209" s="178" t="s">
        <v>164</v>
      </c>
      <c r="AH209" s="178">
        <v>0</v>
      </c>
      <c r="AI209" s="178"/>
      <c r="AJ209" s="178"/>
      <c r="AK209" s="178"/>
      <c r="AL209" s="178"/>
      <c r="AM209" s="178"/>
      <c r="AN209" s="178"/>
      <c r="AO209" s="178"/>
      <c r="AP209" s="178"/>
      <c r="AQ209" s="178"/>
      <c r="AR209" s="178"/>
      <c r="AS209" s="178"/>
      <c r="AT209" s="178"/>
      <c r="AU209" s="178"/>
      <c r="AV209" s="178"/>
      <c r="AW209" s="178"/>
      <c r="AX209" s="178"/>
      <c r="AY209" s="178"/>
      <c r="AZ209" s="178"/>
      <c r="BA209" s="178"/>
      <c r="BB209" s="178"/>
      <c r="BC209" s="178"/>
      <c r="BD209" s="178"/>
      <c r="BE209" s="178"/>
      <c r="BF209" s="178"/>
      <c r="BG209" s="178"/>
      <c r="BH209" s="178"/>
    </row>
    <row r="210" spans="1:60" outlineLevel="1" x14ac:dyDescent="0.2">
      <c r="A210" s="179"/>
      <c r="B210" s="180"/>
      <c r="C210" s="182" t="s">
        <v>394</v>
      </c>
      <c r="D210" s="183"/>
      <c r="E210" s="184">
        <v>2.82</v>
      </c>
      <c r="F210" s="177"/>
      <c r="G210" s="177"/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7"/>
      <c r="U210" s="177"/>
      <c r="V210" s="177"/>
      <c r="W210" s="177"/>
      <c r="X210" s="177"/>
      <c r="Y210" s="178"/>
      <c r="Z210" s="178"/>
      <c r="AA210" s="178"/>
      <c r="AB210" s="178"/>
      <c r="AC210" s="178"/>
      <c r="AD210" s="178"/>
      <c r="AE210" s="178"/>
      <c r="AF210" s="178"/>
      <c r="AG210" s="178" t="s">
        <v>164</v>
      </c>
      <c r="AH210" s="178">
        <v>0</v>
      </c>
      <c r="AI210" s="178"/>
      <c r="AJ210" s="178"/>
      <c r="AK210" s="178"/>
      <c r="AL210" s="178"/>
      <c r="AM210" s="178"/>
      <c r="AN210" s="178"/>
      <c r="AO210" s="178"/>
      <c r="AP210" s="178"/>
      <c r="AQ210" s="178"/>
      <c r="AR210" s="178"/>
      <c r="AS210" s="178"/>
      <c r="AT210" s="178"/>
      <c r="AU210" s="178"/>
      <c r="AV210" s="178"/>
      <c r="AW210" s="178"/>
      <c r="AX210" s="178"/>
      <c r="AY210" s="178"/>
      <c r="AZ210" s="178"/>
      <c r="BA210" s="178"/>
      <c r="BB210" s="178"/>
      <c r="BC210" s="178"/>
      <c r="BD210" s="178"/>
      <c r="BE210" s="178"/>
      <c r="BF210" s="178"/>
      <c r="BG210" s="178"/>
      <c r="BH210" s="178"/>
    </row>
    <row r="211" spans="1:60" outlineLevel="1" x14ac:dyDescent="0.2">
      <c r="A211" s="179"/>
      <c r="B211" s="180"/>
      <c r="C211" s="182" t="s">
        <v>395</v>
      </c>
      <c r="D211" s="183"/>
      <c r="E211" s="184">
        <v>1.72</v>
      </c>
      <c r="F211" s="177"/>
      <c r="G211" s="177"/>
      <c r="H211" s="177"/>
      <c r="I211" s="177"/>
      <c r="J211" s="177"/>
      <c r="K211" s="177"/>
      <c r="L211" s="177"/>
      <c r="M211" s="177"/>
      <c r="N211" s="177"/>
      <c r="O211" s="177"/>
      <c r="P211" s="177"/>
      <c r="Q211" s="177"/>
      <c r="R211" s="177"/>
      <c r="S211" s="177"/>
      <c r="T211" s="177"/>
      <c r="U211" s="177"/>
      <c r="V211" s="177"/>
      <c r="W211" s="177"/>
      <c r="X211" s="177"/>
      <c r="Y211" s="178"/>
      <c r="Z211" s="178"/>
      <c r="AA211" s="178"/>
      <c r="AB211" s="178"/>
      <c r="AC211" s="178"/>
      <c r="AD211" s="178"/>
      <c r="AE211" s="178"/>
      <c r="AF211" s="178"/>
      <c r="AG211" s="178" t="s">
        <v>164</v>
      </c>
      <c r="AH211" s="178">
        <v>0</v>
      </c>
      <c r="AI211" s="178"/>
      <c r="AJ211" s="178"/>
      <c r="AK211" s="178"/>
      <c r="AL211" s="178"/>
      <c r="AM211" s="178"/>
      <c r="AN211" s="178"/>
      <c r="AO211" s="178"/>
      <c r="AP211" s="178"/>
      <c r="AQ211" s="178"/>
      <c r="AR211" s="178"/>
      <c r="AS211" s="178"/>
      <c r="AT211" s="178"/>
      <c r="AU211" s="178"/>
      <c r="AV211" s="178"/>
      <c r="AW211" s="178"/>
      <c r="AX211" s="178"/>
      <c r="AY211" s="178"/>
      <c r="AZ211" s="178"/>
      <c r="BA211" s="178"/>
      <c r="BB211" s="178"/>
      <c r="BC211" s="178"/>
      <c r="BD211" s="178"/>
      <c r="BE211" s="178"/>
      <c r="BF211" s="178"/>
      <c r="BG211" s="178"/>
      <c r="BH211" s="178"/>
    </row>
    <row r="212" spans="1:60" outlineLevel="1" x14ac:dyDescent="0.2">
      <c r="A212" s="179"/>
      <c r="B212" s="180"/>
      <c r="C212" s="185" t="s">
        <v>170</v>
      </c>
      <c r="D212" s="186"/>
      <c r="E212" s="187">
        <v>13.62</v>
      </c>
      <c r="F212" s="177"/>
      <c r="G212" s="177"/>
      <c r="H212" s="177"/>
      <c r="I212" s="177"/>
      <c r="J212" s="177"/>
      <c r="K212" s="177"/>
      <c r="L212" s="177"/>
      <c r="M212" s="177"/>
      <c r="N212" s="177"/>
      <c r="O212" s="177"/>
      <c r="P212" s="177"/>
      <c r="Q212" s="177"/>
      <c r="R212" s="177"/>
      <c r="S212" s="177"/>
      <c r="T212" s="177"/>
      <c r="U212" s="177"/>
      <c r="V212" s="177"/>
      <c r="W212" s="177"/>
      <c r="X212" s="177"/>
      <c r="Y212" s="178"/>
      <c r="Z212" s="178"/>
      <c r="AA212" s="178"/>
      <c r="AB212" s="178"/>
      <c r="AC212" s="178"/>
      <c r="AD212" s="178"/>
      <c r="AE212" s="178"/>
      <c r="AF212" s="178"/>
      <c r="AG212" s="178" t="s">
        <v>164</v>
      </c>
      <c r="AH212" s="178">
        <v>1</v>
      </c>
      <c r="AI212" s="178"/>
      <c r="AJ212" s="178"/>
      <c r="AK212" s="178"/>
      <c r="AL212" s="178"/>
      <c r="AM212" s="178"/>
      <c r="AN212" s="178"/>
      <c r="AO212" s="178"/>
      <c r="AP212" s="178"/>
      <c r="AQ212" s="178"/>
      <c r="AR212" s="178"/>
      <c r="AS212" s="178"/>
      <c r="AT212" s="178"/>
      <c r="AU212" s="178"/>
      <c r="AV212" s="178"/>
      <c r="AW212" s="178"/>
      <c r="AX212" s="178"/>
      <c r="AY212" s="178"/>
      <c r="AZ212" s="178"/>
      <c r="BA212" s="178"/>
      <c r="BB212" s="178"/>
      <c r="BC212" s="178"/>
      <c r="BD212" s="178"/>
      <c r="BE212" s="178"/>
      <c r="BF212" s="178"/>
      <c r="BG212" s="178"/>
      <c r="BH212" s="178"/>
    </row>
    <row r="213" spans="1:60" outlineLevel="1" x14ac:dyDescent="0.2">
      <c r="A213" s="169">
        <v>28</v>
      </c>
      <c r="B213" s="170" t="s">
        <v>398</v>
      </c>
      <c r="C213" s="171" t="s">
        <v>399</v>
      </c>
      <c r="D213" s="172" t="s">
        <v>157</v>
      </c>
      <c r="E213" s="173">
        <v>12.96</v>
      </c>
      <c r="F213" s="174"/>
      <c r="G213" s="175">
        <f>ROUND(E213*F213,2)</f>
        <v>0</v>
      </c>
      <c r="H213" s="174"/>
      <c r="I213" s="175">
        <f>ROUND(E213*H213,2)</f>
        <v>0</v>
      </c>
      <c r="J213" s="174"/>
      <c r="K213" s="175">
        <f>ROUND(E213*J213,2)</f>
        <v>0</v>
      </c>
      <c r="L213" s="175">
        <v>21</v>
      </c>
      <c r="M213" s="175">
        <f>G213*(1+L213/100)</f>
        <v>0</v>
      </c>
      <c r="N213" s="175">
        <v>1.4999999999999999E-4</v>
      </c>
      <c r="O213" s="175">
        <f>ROUND(E213*N213,2)</f>
        <v>0</v>
      </c>
      <c r="P213" s="175">
        <v>0</v>
      </c>
      <c r="Q213" s="175">
        <f>ROUND(E213*P213,2)</f>
        <v>0</v>
      </c>
      <c r="R213" s="175"/>
      <c r="S213" s="175" t="s">
        <v>158</v>
      </c>
      <c r="T213" s="176" t="s">
        <v>158</v>
      </c>
      <c r="U213" s="177">
        <v>0.22800000000000001</v>
      </c>
      <c r="V213" s="177">
        <f>ROUND(E213*U213,2)</f>
        <v>2.95</v>
      </c>
      <c r="W213" s="177"/>
      <c r="X213" s="177" t="s">
        <v>159</v>
      </c>
      <c r="Y213" s="178"/>
      <c r="Z213" s="178"/>
      <c r="AA213" s="178"/>
      <c r="AB213" s="178"/>
      <c r="AC213" s="178"/>
      <c r="AD213" s="178"/>
      <c r="AE213" s="178"/>
      <c r="AF213" s="178"/>
      <c r="AG213" s="178" t="s">
        <v>174</v>
      </c>
      <c r="AH213" s="178"/>
      <c r="AI213" s="178"/>
      <c r="AJ213" s="178"/>
      <c r="AK213" s="178"/>
      <c r="AL213" s="178"/>
      <c r="AM213" s="178"/>
      <c r="AN213" s="178"/>
      <c r="AO213" s="178"/>
      <c r="AP213" s="178"/>
      <c r="AQ213" s="178"/>
      <c r="AR213" s="178"/>
      <c r="AS213" s="178"/>
      <c r="AT213" s="178"/>
      <c r="AU213" s="178"/>
      <c r="AV213" s="178"/>
      <c r="AW213" s="178"/>
      <c r="AX213" s="178"/>
      <c r="AY213" s="178"/>
      <c r="AZ213" s="178"/>
      <c r="BA213" s="178"/>
      <c r="BB213" s="178"/>
      <c r="BC213" s="178"/>
      <c r="BD213" s="178"/>
      <c r="BE213" s="178"/>
      <c r="BF213" s="178"/>
      <c r="BG213" s="178"/>
      <c r="BH213" s="178"/>
    </row>
    <row r="214" spans="1:60" outlineLevel="1" x14ac:dyDescent="0.2">
      <c r="A214" s="179"/>
      <c r="B214" s="180"/>
      <c r="C214" s="182" t="s">
        <v>163</v>
      </c>
      <c r="D214" s="183"/>
      <c r="E214" s="184"/>
      <c r="F214" s="177"/>
      <c r="G214" s="177"/>
      <c r="H214" s="177"/>
      <c r="I214" s="177"/>
      <c r="J214" s="177"/>
      <c r="K214" s="177"/>
      <c r="L214" s="177"/>
      <c r="M214" s="177"/>
      <c r="N214" s="177"/>
      <c r="O214" s="177"/>
      <c r="P214" s="177"/>
      <c r="Q214" s="177"/>
      <c r="R214" s="177"/>
      <c r="S214" s="177"/>
      <c r="T214" s="177"/>
      <c r="U214" s="177"/>
      <c r="V214" s="177"/>
      <c r="W214" s="177"/>
      <c r="X214" s="177"/>
      <c r="Y214" s="178"/>
      <c r="Z214" s="178"/>
      <c r="AA214" s="178"/>
      <c r="AB214" s="178"/>
      <c r="AC214" s="178"/>
      <c r="AD214" s="178"/>
      <c r="AE214" s="178"/>
      <c r="AF214" s="178"/>
      <c r="AG214" s="178" t="s">
        <v>164</v>
      </c>
      <c r="AH214" s="178">
        <v>0</v>
      </c>
      <c r="AI214" s="178"/>
      <c r="AJ214" s="178"/>
      <c r="AK214" s="178"/>
      <c r="AL214" s="178"/>
      <c r="AM214" s="178"/>
      <c r="AN214" s="178"/>
      <c r="AO214" s="178"/>
      <c r="AP214" s="178"/>
      <c r="AQ214" s="178"/>
      <c r="AR214" s="178"/>
      <c r="AS214" s="178"/>
      <c r="AT214" s="178"/>
      <c r="AU214" s="178"/>
      <c r="AV214" s="178"/>
      <c r="AW214" s="178"/>
      <c r="AX214" s="178"/>
      <c r="AY214" s="178"/>
      <c r="AZ214" s="178"/>
      <c r="BA214" s="178"/>
      <c r="BB214" s="178"/>
      <c r="BC214" s="178"/>
      <c r="BD214" s="178"/>
      <c r="BE214" s="178"/>
      <c r="BF214" s="178"/>
      <c r="BG214" s="178"/>
      <c r="BH214" s="178"/>
    </row>
    <row r="215" spans="1:60" outlineLevel="1" x14ac:dyDescent="0.2">
      <c r="A215" s="179"/>
      <c r="B215" s="180"/>
      <c r="C215" s="182" t="s">
        <v>389</v>
      </c>
      <c r="D215" s="183"/>
      <c r="E215" s="184"/>
      <c r="F215" s="177"/>
      <c r="G215" s="177"/>
      <c r="H215" s="177"/>
      <c r="I215" s="177"/>
      <c r="J215" s="177"/>
      <c r="K215" s="177"/>
      <c r="L215" s="177"/>
      <c r="M215" s="177"/>
      <c r="N215" s="177"/>
      <c r="O215" s="177"/>
      <c r="P215" s="177"/>
      <c r="Q215" s="177"/>
      <c r="R215" s="177"/>
      <c r="S215" s="177"/>
      <c r="T215" s="177"/>
      <c r="U215" s="177"/>
      <c r="V215" s="177"/>
      <c r="W215" s="177"/>
      <c r="X215" s="177"/>
      <c r="Y215" s="178"/>
      <c r="Z215" s="178"/>
      <c r="AA215" s="178"/>
      <c r="AB215" s="178"/>
      <c r="AC215" s="178"/>
      <c r="AD215" s="178"/>
      <c r="AE215" s="178"/>
      <c r="AF215" s="178"/>
      <c r="AG215" s="178" t="s">
        <v>164</v>
      </c>
      <c r="AH215" s="178">
        <v>0</v>
      </c>
      <c r="AI215" s="178"/>
      <c r="AJ215" s="178"/>
      <c r="AK215" s="178"/>
      <c r="AL215" s="178"/>
      <c r="AM215" s="178"/>
      <c r="AN215" s="178"/>
      <c r="AO215" s="178"/>
      <c r="AP215" s="178"/>
      <c r="AQ215" s="178"/>
      <c r="AR215" s="178"/>
      <c r="AS215" s="178"/>
      <c r="AT215" s="178"/>
      <c r="AU215" s="178"/>
      <c r="AV215" s="178"/>
      <c r="AW215" s="178"/>
      <c r="AX215" s="178"/>
      <c r="AY215" s="178"/>
      <c r="AZ215" s="178"/>
      <c r="BA215" s="178"/>
      <c r="BB215" s="178"/>
      <c r="BC215" s="178"/>
      <c r="BD215" s="178"/>
      <c r="BE215" s="178"/>
      <c r="BF215" s="178"/>
      <c r="BG215" s="178"/>
      <c r="BH215" s="178"/>
    </row>
    <row r="216" spans="1:60" outlineLevel="1" x14ac:dyDescent="0.2">
      <c r="A216" s="179"/>
      <c r="B216" s="180"/>
      <c r="C216" s="182" t="s">
        <v>390</v>
      </c>
      <c r="D216" s="183"/>
      <c r="E216" s="184"/>
      <c r="F216" s="177"/>
      <c r="G216" s="177"/>
      <c r="H216" s="177"/>
      <c r="I216" s="177"/>
      <c r="J216" s="177"/>
      <c r="K216" s="177"/>
      <c r="L216" s="177"/>
      <c r="M216" s="177"/>
      <c r="N216" s="177"/>
      <c r="O216" s="177"/>
      <c r="P216" s="177"/>
      <c r="Q216" s="177"/>
      <c r="R216" s="177"/>
      <c r="S216" s="177"/>
      <c r="T216" s="177"/>
      <c r="U216" s="177"/>
      <c r="V216" s="177"/>
      <c r="W216" s="177"/>
      <c r="X216" s="177"/>
      <c r="Y216" s="178"/>
      <c r="Z216" s="178"/>
      <c r="AA216" s="178"/>
      <c r="AB216" s="178"/>
      <c r="AC216" s="178"/>
      <c r="AD216" s="178"/>
      <c r="AE216" s="178"/>
      <c r="AF216" s="178"/>
      <c r="AG216" s="178" t="s">
        <v>164</v>
      </c>
      <c r="AH216" s="178">
        <v>0</v>
      </c>
      <c r="AI216" s="178"/>
      <c r="AJ216" s="178"/>
      <c r="AK216" s="178"/>
      <c r="AL216" s="178"/>
      <c r="AM216" s="178"/>
      <c r="AN216" s="178"/>
      <c r="AO216" s="178"/>
      <c r="AP216" s="178"/>
      <c r="AQ216" s="178"/>
      <c r="AR216" s="178"/>
      <c r="AS216" s="178"/>
      <c r="AT216" s="178"/>
      <c r="AU216" s="178"/>
      <c r="AV216" s="178"/>
      <c r="AW216" s="178"/>
      <c r="AX216" s="178"/>
      <c r="AY216" s="178"/>
      <c r="AZ216" s="178"/>
      <c r="BA216" s="178"/>
      <c r="BB216" s="178"/>
      <c r="BC216" s="178"/>
      <c r="BD216" s="178"/>
      <c r="BE216" s="178"/>
      <c r="BF216" s="178"/>
      <c r="BG216" s="178"/>
      <c r="BH216" s="178"/>
    </row>
    <row r="217" spans="1:60" outlineLevel="1" x14ac:dyDescent="0.2">
      <c r="A217" s="179"/>
      <c r="B217" s="180"/>
      <c r="C217" s="182" t="s">
        <v>400</v>
      </c>
      <c r="D217" s="183"/>
      <c r="E217" s="184">
        <v>8.64</v>
      </c>
      <c r="F217" s="177"/>
      <c r="G217" s="177"/>
      <c r="H217" s="177"/>
      <c r="I217" s="177"/>
      <c r="J217" s="177"/>
      <c r="K217" s="177"/>
      <c r="L217" s="177"/>
      <c r="M217" s="177"/>
      <c r="N217" s="177"/>
      <c r="O217" s="177"/>
      <c r="P217" s="177"/>
      <c r="Q217" s="177"/>
      <c r="R217" s="177"/>
      <c r="S217" s="177"/>
      <c r="T217" s="177"/>
      <c r="U217" s="177"/>
      <c r="V217" s="177"/>
      <c r="W217" s="177"/>
      <c r="X217" s="177"/>
      <c r="Y217" s="178"/>
      <c r="Z217" s="178"/>
      <c r="AA217" s="178"/>
      <c r="AB217" s="178"/>
      <c r="AC217" s="178"/>
      <c r="AD217" s="178"/>
      <c r="AE217" s="178"/>
      <c r="AF217" s="178"/>
      <c r="AG217" s="178" t="s">
        <v>164</v>
      </c>
      <c r="AH217" s="178">
        <v>0</v>
      </c>
      <c r="AI217" s="178"/>
      <c r="AJ217" s="178"/>
      <c r="AK217" s="178"/>
      <c r="AL217" s="178"/>
      <c r="AM217" s="178"/>
      <c r="AN217" s="178"/>
      <c r="AO217" s="178"/>
      <c r="AP217" s="178"/>
      <c r="AQ217" s="178"/>
      <c r="AR217" s="178"/>
      <c r="AS217" s="178"/>
      <c r="AT217" s="178"/>
      <c r="AU217" s="178"/>
      <c r="AV217" s="178"/>
      <c r="AW217" s="178"/>
      <c r="AX217" s="178"/>
      <c r="AY217" s="178"/>
      <c r="AZ217" s="178"/>
      <c r="BA217" s="178"/>
      <c r="BB217" s="178"/>
      <c r="BC217" s="178"/>
      <c r="BD217" s="178"/>
      <c r="BE217" s="178"/>
      <c r="BF217" s="178"/>
      <c r="BG217" s="178"/>
      <c r="BH217" s="178"/>
    </row>
    <row r="218" spans="1:60" outlineLevel="1" x14ac:dyDescent="0.2">
      <c r="A218" s="179"/>
      <c r="B218" s="180"/>
      <c r="C218" s="182" t="s">
        <v>393</v>
      </c>
      <c r="D218" s="183"/>
      <c r="E218" s="184"/>
      <c r="F218" s="177"/>
      <c r="G218" s="177"/>
      <c r="H218" s="177"/>
      <c r="I218" s="177"/>
      <c r="J218" s="177"/>
      <c r="K218" s="177"/>
      <c r="L218" s="177"/>
      <c r="M218" s="177"/>
      <c r="N218" s="177"/>
      <c r="O218" s="177"/>
      <c r="P218" s="177"/>
      <c r="Q218" s="177"/>
      <c r="R218" s="177"/>
      <c r="S218" s="177"/>
      <c r="T218" s="177"/>
      <c r="U218" s="177"/>
      <c r="V218" s="177"/>
      <c r="W218" s="177"/>
      <c r="X218" s="177"/>
      <c r="Y218" s="178"/>
      <c r="Z218" s="178"/>
      <c r="AA218" s="178"/>
      <c r="AB218" s="178"/>
      <c r="AC218" s="178"/>
      <c r="AD218" s="178"/>
      <c r="AE218" s="178"/>
      <c r="AF218" s="178"/>
      <c r="AG218" s="178" t="s">
        <v>164</v>
      </c>
      <c r="AH218" s="178">
        <v>0</v>
      </c>
      <c r="AI218" s="178"/>
      <c r="AJ218" s="178"/>
      <c r="AK218" s="178"/>
      <c r="AL218" s="178"/>
      <c r="AM218" s="178"/>
      <c r="AN218" s="178"/>
      <c r="AO218" s="178"/>
      <c r="AP218" s="178"/>
      <c r="AQ218" s="178"/>
      <c r="AR218" s="178"/>
      <c r="AS218" s="178"/>
      <c r="AT218" s="178"/>
      <c r="AU218" s="178"/>
      <c r="AV218" s="178"/>
      <c r="AW218" s="178"/>
      <c r="AX218" s="178"/>
      <c r="AY218" s="178"/>
      <c r="AZ218" s="178"/>
      <c r="BA218" s="178"/>
      <c r="BB218" s="178"/>
      <c r="BC218" s="178"/>
      <c r="BD218" s="178"/>
      <c r="BE218" s="178"/>
      <c r="BF218" s="178"/>
      <c r="BG218" s="178"/>
      <c r="BH218" s="178"/>
    </row>
    <row r="219" spans="1:60" outlineLevel="1" x14ac:dyDescent="0.2">
      <c r="A219" s="179"/>
      <c r="B219" s="180"/>
      <c r="C219" s="182" t="s">
        <v>401</v>
      </c>
      <c r="D219" s="183"/>
      <c r="E219" s="184">
        <v>4.32</v>
      </c>
      <c r="F219" s="177"/>
      <c r="G219" s="177"/>
      <c r="H219" s="177"/>
      <c r="I219" s="177"/>
      <c r="J219" s="177"/>
      <c r="K219" s="177"/>
      <c r="L219" s="177"/>
      <c r="M219" s="177"/>
      <c r="N219" s="177"/>
      <c r="O219" s="177"/>
      <c r="P219" s="177"/>
      <c r="Q219" s="177"/>
      <c r="R219" s="177"/>
      <c r="S219" s="177"/>
      <c r="T219" s="177"/>
      <c r="U219" s="177"/>
      <c r="V219" s="177"/>
      <c r="W219" s="177"/>
      <c r="X219" s="177"/>
      <c r="Y219" s="178"/>
      <c r="Z219" s="178"/>
      <c r="AA219" s="178"/>
      <c r="AB219" s="178"/>
      <c r="AC219" s="178"/>
      <c r="AD219" s="178"/>
      <c r="AE219" s="178"/>
      <c r="AF219" s="178"/>
      <c r="AG219" s="178" t="s">
        <v>164</v>
      </c>
      <c r="AH219" s="178">
        <v>0</v>
      </c>
      <c r="AI219" s="178"/>
      <c r="AJ219" s="178"/>
      <c r="AK219" s="178"/>
      <c r="AL219" s="178"/>
      <c r="AM219" s="178"/>
      <c r="AN219" s="178"/>
      <c r="AO219" s="178"/>
      <c r="AP219" s="178"/>
      <c r="AQ219" s="178"/>
      <c r="AR219" s="178"/>
      <c r="AS219" s="178"/>
      <c r="AT219" s="178"/>
      <c r="AU219" s="178"/>
      <c r="AV219" s="178"/>
      <c r="AW219" s="178"/>
      <c r="AX219" s="178"/>
      <c r="AY219" s="178"/>
      <c r="AZ219" s="178"/>
      <c r="BA219" s="178"/>
      <c r="BB219" s="178"/>
      <c r="BC219" s="178"/>
      <c r="BD219" s="178"/>
      <c r="BE219" s="178"/>
      <c r="BF219" s="178"/>
      <c r="BG219" s="178"/>
      <c r="BH219" s="178"/>
    </row>
    <row r="220" spans="1:60" outlineLevel="1" x14ac:dyDescent="0.2">
      <c r="A220" s="179"/>
      <c r="B220" s="180"/>
      <c r="C220" s="185" t="s">
        <v>170</v>
      </c>
      <c r="D220" s="186"/>
      <c r="E220" s="187">
        <v>12.96</v>
      </c>
      <c r="F220" s="177"/>
      <c r="G220" s="177"/>
      <c r="H220" s="177"/>
      <c r="I220" s="177"/>
      <c r="J220" s="177"/>
      <c r="K220" s="177"/>
      <c r="L220" s="177"/>
      <c r="M220" s="177"/>
      <c r="N220" s="177"/>
      <c r="O220" s="177"/>
      <c r="P220" s="177"/>
      <c r="Q220" s="177"/>
      <c r="R220" s="177"/>
      <c r="S220" s="177"/>
      <c r="T220" s="177"/>
      <c r="U220" s="177"/>
      <c r="V220" s="177"/>
      <c r="W220" s="177"/>
      <c r="X220" s="177"/>
      <c r="Y220" s="178"/>
      <c r="Z220" s="178"/>
      <c r="AA220" s="178"/>
      <c r="AB220" s="178"/>
      <c r="AC220" s="178"/>
      <c r="AD220" s="178"/>
      <c r="AE220" s="178"/>
      <c r="AF220" s="178"/>
      <c r="AG220" s="178" t="s">
        <v>164</v>
      </c>
      <c r="AH220" s="178">
        <v>1</v>
      </c>
      <c r="AI220" s="178"/>
      <c r="AJ220" s="178"/>
      <c r="AK220" s="178"/>
      <c r="AL220" s="178"/>
      <c r="AM220" s="178"/>
      <c r="AN220" s="178"/>
      <c r="AO220" s="178"/>
      <c r="AP220" s="178"/>
      <c r="AQ220" s="178"/>
      <c r="AR220" s="178"/>
      <c r="AS220" s="178"/>
      <c r="AT220" s="178"/>
      <c r="AU220" s="178"/>
      <c r="AV220" s="178"/>
      <c r="AW220" s="178"/>
      <c r="AX220" s="178"/>
      <c r="AY220" s="178"/>
      <c r="AZ220" s="178"/>
      <c r="BA220" s="178"/>
      <c r="BB220" s="178"/>
      <c r="BC220" s="178"/>
      <c r="BD220" s="178"/>
      <c r="BE220" s="178"/>
      <c r="BF220" s="178"/>
      <c r="BG220" s="178"/>
      <c r="BH220" s="178"/>
    </row>
    <row r="221" spans="1:60" outlineLevel="1" x14ac:dyDescent="0.2">
      <c r="A221" s="169">
        <v>29</v>
      </c>
      <c r="B221" s="170" t="s">
        <v>402</v>
      </c>
      <c r="C221" s="171" t="s">
        <v>403</v>
      </c>
      <c r="D221" s="172" t="s">
        <v>157</v>
      </c>
      <c r="E221" s="173">
        <v>12.96</v>
      </c>
      <c r="F221" s="174"/>
      <c r="G221" s="175">
        <f>ROUND(E221*F221,2)</f>
        <v>0</v>
      </c>
      <c r="H221" s="174"/>
      <c r="I221" s="175">
        <f>ROUND(E221*H221,2)</f>
        <v>0</v>
      </c>
      <c r="J221" s="174"/>
      <c r="K221" s="175">
        <f>ROUND(E221*J221,2)</f>
        <v>0</v>
      </c>
      <c r="L221" s="175">
        <v>21</v>
      </c>
      <c r="M221" s="175">
        <f>G221*(1+L221/100)</f>
        <v>0</v>
      </c>
      <c r="N221" s="175">
        <v>2.9999999999999997E-4</v>
      </c>
      <c r="O221" s="175">
        <f>ROUND(E221*N221,2)</f>
        <v>0</v>
      </c>
      <c r="P221" s="175">
        <v>0</v>
      </c>
      <c r="Q221" s="175">
        <f>ROUND(E221*P221,2)</f>
        <v>0</v>
      </c>
      <c r="R221" s="175"/>
      <c r="S221" s="175" t="s">
        <v>158</v>
      </c>
      <c r="T221" s="176" t="s">
        <v>158</v>
      </c>
      <c r="U221" s="177">
        <v>0.246</v>
      </c>
      <c r="V221" s="177">
        <f>ROUND(E221*U221,2)</f>
        <v>3.19</v>
      </c>
      <c r="W221" s="177"/>
      <c r="X221" s="177" t="s">
        <v>159</v>
      </c>
      <c r="Y221" s="178"/>
      <c r="Z221" s="178"/>
      <c r="AA221" s="178"/>
      <c r="AB221" s="178"/>
      <c r="AC221" s="178"/>
      <c r="AD221" s="178"/>
      <c r="AE221" s="178"/>
      <c r="AF221" s="178"/>
      <c r="AG221" s="178" t="s">
        <v>174</v>
      </c>
      <c r="AH221" s="178"/>
      <c r="AI221" s="178"/>
      <c r="AJ221" s="178"/>
      <c r="AK221" s="178"/>
      <c r="AL221" s="178"/>
      <c r="AM221" s="178"/>
      <c r="AN221" s="178"/>
      <c r="AO221" s="178"/>
      <c r="AP221" s="178"/>
      <c r="AQ221" s="178"/>
      <c r="AR221" s="178"/>
      <c r="AS221" s="178"/>
      <c r="AT221" s="178"/>
      <c r="AU221" s="178"/>
      <c r="AV221" s="178"/>
      <c r="AW221" s="178"/>
      <c r="AX221" s="178"/>
      <c r="AY221" s="178"/>
      <c r="AZ221" s="178"/>
      <c r="BA221" s="178"/>
      <c r="BB221" s="178"/>
      <c r="BC221" s="178"/>
      <c r="BD221" s="178"/>
      <c r="BE221" s="178"/>
      <c r="BF221" s="178"/>
      <c r="BG221" s="178"/>
      <c r="BH221" s="178"/>
    </row>
    <row r="222" spans="1:60" outlineLevel="1" x14ac:dyDescent="0.2">
      <c r="A222" s="179"/>
      <c r="B222" s="180"/>
      <c r="C222" s="182" t="s">
        <v>163</v>
      </c>
      <c r="D222" s="183"/>
      <c r="E222" s="184"/>
      <c r="F222" s="177"/>
      <c r="G222" s="177"/>
      <c r="H222" s="177"/>
      <c r="I222" s="177"/>
      <c r="J222" s="177"/>
      <c r="K222" s="177"/>
      <c r="L222" s="177"/>
      <c r="M222" s="177"/>
      <c r="N222" s="177"/>
      <c r="O222" s="177"/>
      <c r="P222" s="177"/>
      <c r="Q222" s="177"/>
      <c r="R222" s="177"/>
      <c r="S222" s="177"/>
      <c r="T222" s="177"/>
      <c r="U222" s="177"/>
      <c r="V222" s="177"/>
      <c r="W222" s="177"/>
      <c r="X222" s="177"/>
      <c r="Y222" s="178"/>
      <c r="Z222" s="178"/>
      <c r="AA222" s="178"/>
      <c r="AB222" s="178"/>
      <c r="AC222" s="178"/>
      <c r="AD222" s="178"/>
      <c r="AE222" s="178"/>
      <c r="AF222" s="178"/>
      <c r="AG222" s="178" t="s">
        <v>164</v>
      </c>
      <c r="AH222" s="178">
        <v>0</v>
      </c>
      <c r="AI222" s="178"/>
      <c r="AJ222" s="178"/>
      <c r="AK222" s="178"/>
      <c r="AL222" s="178"/>
      <c r="AM222" s="178"/>
      <c r="AN222" s="178"/>
      <c r="AO222" s="178"/>
      <c r="AP222" s="178"/>
      <c r="AQ222" s="178"/>
      <c r="AR222" s="178"/>
      <c r="AS222" s="178"/>
      <c r="AT222" s="178"/>
      <c r="AU222" s="178"/>
      <c r="AV222" s="178"/>
      <c r="AW222" s="178"/>
      <c r="AX222" s="178"/>
      <c r="AY222" s="178"/>
      <c r="AZ222" s="178"/>
      <c r="BA222" s="178"/>
      <c r="BB222" s="178"/>
      <c r="BC222" s="178"/>
      <c r="BD222" s="178"/>
      <c r="BE222" s="178"/>
      <c r="BF222" s="178"/>
      <c r="BG222" s="178"/>
      <c r="BH222" s="178"/>
    </row>
    <row r="223" spans="1:60" outlineLevel="1" x14ac:dyDescent="0.2">
      <c r="A223" s="179"/>
      <c r="B223" s="180"/>
      <c r="C223" s="182" t="s">
        <v>389</v>
      </c>
      <c r="D223" s="183"/>
      <c r="E223" s="184"/>
      <c r="F223" s="177"/>
      <c r="G223" s="177"/>
      <c r="H223" s="177"/>
      <c r="I223" s="177"/>
      <c r="J223" s="177"/>
      <c r="K223" s="177"/>
      <c r="L223" s="177"/>
      <c r="M223" s="177"/>
      <c r="N223" s="177"/>
      <c r="O223" s="177"/>
      <c r="P223" s="177"/>
      <c r="Q223" s="177"/>
      <c r="R223" s="177"/>
      <c r="S223" s="177"/>
      <c r="T223" s="177"/>
      <c r="U223" s="177"/>
      <c r="V223" s="177"/>
      <c r="W223" s="177"/>
      <c r="X223" s="177"/>
      <c r="Y223" s="178"/>
      <c r="Z223" s="178"/>
      <c r="AA223" s="178"/>
      <c r="AB223" s="178"/>
      <c r="AC223" s="178"/>
      <c r="AD223" s="178"/>
      <c r="AE223" s="178"/>
      <c r="AF223" s="178"/>
      <c r="AG223" s="178" t="s">
        <v>164</v>
      </c>
      <c r="AH223" s="178">
        <v>0</v>
      </c>
      <c r="AI223" s="178"/>
      <c r="AJ223" s="178"/>
      <c r="AK223" s="178"/>
      <c r="AL223" s="178"/>
      <c r="AM223" s="178"/>
      <c r="AN223" s="178"/>
      <c r="AO223" s="178"/>
      <c r="AP223" s="178"/>
      <c r="AQ223" s="178"/>
      <c r="AR223" s="178"/>
      <c r="AS223" s="178"/>
      <c r="AT223" s="178"/>
      <c r="AU223" s="178"/>
      <c r="AV223" s="178"/>
      <c r="AW223" s="178"/>
      <c r="AX223" s="178"/>
      <c r="AY223" s="178"/>
      <c r="AZ223" s="178"/>
      <c r="BA223" s="178"/>
      <c r="BB223" s="178"/>
      <c r="BC223" s="178"/>
      <c r="BD223" s="178"/>
      <c r="BE223" s="178"/>
      <c r="BF223" s="178"/>
      <c r="BG223" s="178"/>
      <c r="BH223" s="178"/>
    </row>
    <row r="224" spans="1:60" outlineLevel="1" x14ac:dyDescent="0.2">
      <c r="A224" s="179"/>
      <c r="B224" s="180"/>
      <c r="C224" s="182" t="s">
        <v>390</v>
      </c>
      <c r="D224" s="183"/>
      <c r="E224" s="184"/>
      <c r="F224" s="177"/>
      <c r="G224" s="177"/>
      <c r="H224" s="177"/>
      <c r="I224" s="177"/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7"/>
      <c r="U224" s="177"/>
      <c r="V224" s="177"/>
      <c r="W224" s="177"/>
      <c r="X224" s="177"/>
      <c r="Y224" s="178"/>
      <c r="Z224" s="178"/>
      <c r="AA224" s="178"/>
      <c r="AB224" s="178"/>
      <c r="AC224" s="178"/>
      <c r="AD224" s="178"/>
      <c r="AE224" s="178"/>
      <c r="AF224" s="178"/>
      <c r="AG224" s="178" t="s">
        <v>164</v>
      </c>
      <c r="AH224" s="178">
        <v>0</v>
      </c>
      <c r="AI224" s="178"/>
      <c r="AJ224" s="178"/>
      <c r="AK224" s="178"/>
      <c r="AL224" s="178"/>
      <c r="AM224" s="178"/>
      <c r="AN224" s="178"/>
      <c r="AO224" s="178"/>
      <c r="AP224" s="178"/>
      <c r="AQ224" s="178"/>
      <c r="AR224" s="178"/>
      <c r="AS224" s="178"/>
      <c r="AT224" s="178"/>
      <c r="AU224" s="178"/>
      <c r="AV224" s="178"/>
      <c r="AW224" s="178"/>
      <c r="AX224" s="178"/>
      <c r="AY224" s="178"/>
      <c r="AZ224" s="178"/>
      <c r="BA224" s="178"/>
      <c r="BB224" s="178"/>
      <c r="BC224" s="178"/>
      <c r="BD224" s="178"/>
      <c r="BE224" s="178"/>
      <c r="BF224" s="178"/>
      <c r="BG224" s="178"/>
      <c r="BH224" s="178"/>
    </row>
    <row r="225" spans="1:60" outlineLevel="1" x14ac:dyDescent="0.2">
      <c r="A225" s="179"/>
      <c r="B225" s="180"/>
      <c r="C225" s="182" t="s">
        <v>400</v>
      </c>
      <c r="D225" s="183"/>
      <c r="E225" s="184">
        <v>8.64</v>
      </c>
      <c r="F225" s="177"/>
      <c r="G225" s="177"/>
      <c r="H225" s="177"/>
      <c r="I225" s="177"/>
      <c r="J225" s="177"/>
      <c r="K225" s="177"/>
      <c r="L225" s="177"/>
      <c r="M225" s="177"/>
      <c r="N225" s="177"/>
      <c r="O225" s="177"/>
      <c r="P225" s="177"/>
      <c r="Q225" s="177"/>
      <c r="R225" s="177"/>
      <c r="S225" s="177"/>
      <c r="T225" s="177"/>
      <c r="U225" s="177"/>
      <c r="V225" s="177"/>
      <c r="W225" s="177"/>
      <c r="X225" s="177"/>
      <c r="Y225" s="178"/>
      <c r="Z225" s="178"/>
      <c r="AA225" s="178"/>
      <c r="AB225" s="178"/>
      <c r="AC225" s="178"/>
      <c r="AD225" s="178"/>
      <c r="AE225" s="178"/>
      <c r="AF225" s="178"/>
      <c r="AG225" s="178" t="s">
        <v>164</v>
      </c>
      <c r="AH225" s="178">
        <v>0</v>
      </c>
      <c r="AI225" s="178"/>
      <c r="AJ225" s="178"/>
      <c r="AK225" s="178"/>
      <c r="AL225" s="178"/>
      <c r="AM225" s="178"/>
      <c r="AN225" s="178"/>
      <c r="AO225" s="178"/>
      <c r="AP225" s="178"/>
      <c r="AQ225" s="178"/>
      <c r="AR225" s="178"/>
      <c r="AS225" s="178"/>
      <c r="AT225" s="178"/>
      <c r="AU225" s="178"/>
      <c r="AV225" s="178"/>
      <c r="AW225" s="178"/>
      <c r="AX225" s="178"/>
      <c r="AY225" s="178"/>
      <c r="AZ225" s="178"/>
      <c r="BA225" s="178"/>
      <c r="BB225" s="178"/>
      <c r="BC225" s="178"/>
      <c r="BD225" s="178"/>
      <c r="BE225" s="178"/>
      <c r="BF225" s="178"/>
      <c r="BG225" s="178"/>
      <c r="BH225" s="178"/>
    </row>
    <row r="226" spans="1:60" outlineLevel="1" x14ac:dyDescent="0.2">
      <c r="A226" s="179"/>
      <c r="B226" s="180"/>
      <c r="C226" s="182" t="s">
        <v>393</v>
      </c>
      <c r="D226" s="183"/>
      <c r="E226" s="184"/>
      <c r="F226" s="177"/>
      <c r="G226" s="177"/>
      <c r="H226" s="177"/>
      <c r="I226" s="177"/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7"/>
      <c r="U226" s="177"/>
      <c r="V226" s="177"/>
      <c r="W226" s="177"/>
      <c r="X226" s="177"/>
      <c r="Y226" s="178"/>
      <c r="Z226" s="178"/>
      <c r="AA226" s="178"/>
      <c r="AB226" s="178"/>
      <c r="AC226" s="178"/>
      <c r="AD226" s="178"/>
      <c r="AE226" s="178"/>
      <c r="AF226" s="178"/>
      <c r="AG226" s="178" t="s">
        <v>164</v>
      </c>
      <c r="AH226" s="178">
        <v>0</v>
      </c>
      <c r="AI226" s="178"/>
      <c r="AJ226" s="178"/>
      <c r="AK226" s="178"/>
      <c r="AL226" s="178"/>
      <c r="AM226" s="178"/>
      <c r="AN226" s="178"/>
      <c r="AO226" s="178"/>
      <c r="AP226" s="178"/>
      <c r="AQ226" s="178"/>
      <c r="AR226" s="178"/>
      <c r="AS226" s="178"/>
      <c r="AT226" s="178"/>
      <c r="AU226" s="178"/>
      <c r="AV226" s="178"/>
      <c r="AW226" s="178"/>
      <c r="AX226" s="178"/>
      <c r="AY226" s="178"/>
      <c r="AZ226" s="178"/>
      <c r="BA226" s="178"/>
      <c r="BB226" s="178"/>
      <c r="BC226" s="178"/>
      <c r="BD226" s="178"/>
      <c r="BE226" s="178"/>
      <c r="BF226" s="178"/>
      <c r="BG226" s="178"/>
      <c r="BH226" s="178"/>
    </row>
    <row r="227" spans="1:60" outlineLevel="1" x14ac:dyDescent="0.2">
      <c r="A227" s="179"/>
      <c r="B227" s="180"/>
      <c r="C227" s="182" t="s">
        <v>401</v>
      </c>
      <c r="D227" s="183"/>
      <c r="E227" s="184">
        <v>4.32</v>
      </c>
      <c r="F227" s="177"/>
      <c r="G227" s="177"/>
      <c r="H227" s="177"/>
      <c r="I227" s="177"/>
      <c r="J227" s="177"/>
      <c r="K227" s="177"/>
      <c r="L227" s="177"/>
      <c r="M227" s="177"/>
      <c r="N227" s="177"/>
      <c r="O227" s="177"/>
      <c r="P227" s="177"/>
      <c r="Q227" s="177"/>
      <c r="R227" s="177"/>
      <c r="S227" s="177"/>
      <c r="T227" s="177"/>
      <c r="U227" s="177"/>
      <c r="V227" s="177"/>
      <c r="W227" s="177"/>
      <c r="X227" s="177"/>
      <c r="Y227" s="178"/>
      <c r="Z227" s="178"/>
      <c r="AA227" s="178"/>
      <c r="AB227" s="178"/>
      <c r="AC227" s="178"/>
      <c r="AD227" s="178"/>
      <c r="AE227" s="178"/>
      <c r="AF227" s="178"/>
      <c r="AG227" s="178" t="s">
        <v>164</v>
      </c>
      <c r="AH227" s="178">
        <v>0</v>
      </c>
      <c r="AI227" s="178"/>
      <c r="AJ227" s="178"/>
      <c r="AK227" s="178"/>
      <c r="AL227" s="178"/>
      <c r="AM227" s="178"/>
      <c r="AN227" s="178"/>
      <c r="AO227" s="178"/>
      <c r="AP227" s="178"/>
      <c r="AQ227" s="178"/>
      <c r="AR227" s="178"/>
      <c r="AS227" s="178"/>
      <c r="AT227" s="178"/>
      <c r="AU227" s="178"/>
      <c r="AV227" s="178"/>
      <c r="AW227" s="178"/>
      <c r="AX227" s="178"/>
      <c r="AY227" s="178"/>
      <c r="AZ227" s="178"/>
      <c r="BA227" s="178"/>
      <c r="BB227" s="178"/>
      <c r="BC227" s="178"/>
      <c r="BD227" s="178"/>
      <c r="BE227" s="178"/>
      <c r="BF227" s="178"/>
      <c r="BG227" s="178"/>
      <c r="BH227" s="178"/>
    </row>
    <row r="228" spans="1:60" outlineLevel="1" x14ac:dyDescent="0.2">
      <c r="A228" s="179"/>
      <c r="B228" s="180"/>
      <c r="C228" s="185" t="s">
        <v>170</v>
      </c>
      <c r="D228" s="186"/>
      <c r="E228" s="187">
        <v>12.96</v>
      </c>
      <c r="F228" s="177"/>
      <c r="G228" s="177"/>
      <c r="H228" s="177"/>
      <c r="I228" s="177"/>
      <c r="J228" s="177"/>
      <c r="K228" s="177"/>
      <c r="L228" s="177"/>
      <c r="M228" s="177"/>
      <c r="N228" s="177"/>
      <c r="O228" s="177"/>
      <c r="P228" s="177"/>
      <c r="Q228" s="177"/>
      <c r="R228" s="177"/>
      <c r="S228" s="177"/>
      <c r="T228" s="177"/>
      <c r="U228" s="177"/>
      <c r="V228" s="177"/>
      <c r="W228" s="177"/>
      <c r="X228" s="177"/>
      <c r="Y228" s="178"/>
      <c r="Z228" s="178"/>
      <c r="AA228" s="178"/>
      <c r="AB228" s="178"/>
      <c r="AC228" s="178"/>
      <c r="AD228" s="178"/>
      <c r="AE228" s="178"/>
      <c r="AF228" s="178"/>
      <c r="AG228" s="178" t="s">
        <v>164</v>
      </c>
      <c r="AH228" s="178">
        <v>1</v>
      </c>
      <c r="AI228" s="178"/>
      <c r="AJ228" s="178"/>
      <c r="AK228" s="178"/>
      <c r="AL228" s="178"/>
      <c r="AM228" s="178"/>
      <c r="AN228" s="178"/>
      <c r="AO228" s="178"/>
      <c r="AP228" s="178"/>
      <c r="AQ228" s="178"/>
      <c r="AR228" s="178"/>
      <c r="AS228" s="178"/>
      <c r="AT228" s="178"/>
      <c r="AU228" s="178"/>
      <c r="AV228" s="178"/>
      <c r="AW228" s="178"/>
      <c r="AX228" s="178"/>
      <c r="AY228" s="178"/>
      <c r="AZ228" s="178"/>
      <c r="BA228" s="178"/>
      <c r="BB228" s="178"/>
      <c r="BC228" s="178"/>
      <c r="BD228" s="178"/>
      <c r="BE228" s="178"/>
      <c r="BF228" s="178"/>
      <c r="BG228" s="178"/>
      <c r="BH228" s="178"/>
    </row>
    <row r="229" spans="1:60" x14ac:dyDescent="0.2">
      <c r="A229" s="161" t="s">
        <v>153</v>
      </c>
      <c r="B229" s="162" t="s">
        <v>108</v>
      </c>
      <c r="C229" s="163" t="s">
        <v>109</v>
      </c>
      <c r="D229" s="164"/>
      <c r="E229" s="165"/>
      <c r="F229" s="166"/>
      <c r="G229" s="166">
        <f>SUMIF(AG230:AG320,"&lt;&gt;NOR",G230:G320)</f>
        <v>0</v>
      </c>
      <c r="H229" s="166"/>
      <c r="I229" s="166">
        <f>SUM(I230:I320)</f>
        <v>0</v>
      </c>
      <c r="J229" s="166"/>
      <c r="K229" s="166">
        <f>SUM(K230:K320)</f>
        <v>0</v>
      </c>
      <c r="L229" s="166"/>
      <c r="M229" s="166">
        <f>SUM(M230:M320)</f>
        <v>0</v>
      </c>
      <c r="N229" s="166"/>
      <c r="O229" s="166">
        <f>SUM(O230:O320)</f>
        <v>0.18</v>
      </c>
      <c r="P229" s="166"/>
      <c r="Q229" s="166">
        <f>SUM(Q230:Q320)</f>
        <v>0</v>
      </c>
      <c r="R229" s="166"/>
      <c r="S229" s="166"/>
      <c r="T229" s="167"/>
      <c r="U229" s="168"/>
      <c r="V229" s="168">
        <f>SUM(V230:V320)</f>
        <v>95.52</v>
      </c>
      <c r="W229" s="168"/>
      <c r="X229" s="168"/>
      <c r="AG229" t="s">
        <v>154</v>
      </c>
    </row>
    <row r="230" spans="1:60" outlineLevel="1" x14ac:dyDescent="0.2">
      <c r="A230" s="169">
        <v>30</v>
      </c>
      <c r="B230" s="170" t="s">
        <v>404</v>
      </c>
      <c r="C230" s="171" t="s">
        <v>405</v>
      </c>
      <c r="D230" s="172" t="s">
        <v>157</v>
      </c>
      <c r="E230" s="173">
        <v>108.7</v>
      </c>
      <c r="F230" s="174"/>
      <c r="G230" s="175">
        <f>ROUND(E230*F230,2)</f>
        <v>0</v>
      </c>
      <c r="H230" s="174"/>
      <c r="I230" s="175">
        <f>ROUND(E230*H230,2)</f>
        <v>0</v>
      </c>
      <c r="J230" s="174"/>
      <c r="K230" s="175">
        <f>ROUND(E230*J230,2)</f>
        <v>0</v>
      </c>
      <c r="L230" s="175">
        <v>21</v>
      </c>
      <c r="M230" s="175">
        <f>G230*(1+L230/100)</f>
        <v>0</v>
      </c>
      <c r="N230" s="175">
        <v>3.5E-4</v>
      </c>
      <c r="O230" s="175">
        <f>ROUND(E230*N230,2)</f>
        <v>0.04</v>
      </c>
      <c r="P230" s="175">
        <v>0</v>
      </c>
      <c r="Q230" s="175">
        <f>ROUND(E230*P230,2)</f>
        <v>0</v>
      </c>
      <c r="R230" s="175"/>
      <c r="S230" s="175" t="s">
        <v>158</v>
      </c>
      <c r="T230" s="176" t="s">
        <v>158</v>
      </c>
      <c r="U230" s="177">
        <v>1.35E-2</v>
      </c>
      <c r="V230" s="177">
        <f>ROUND(E230*U230,2)</f>
        <v>1.47</v>
      </c>
      <c r="W230" s="177"/>
      <c r="X230" s="177" t="s">
        <v>159</v>
      </c>
      <c r="Y230" s="178"/>
      <c r="Z230" s="178"/>
      <c r="AA230" s="178"/>
      <c r="AB230" s="178"/>
      <c r="AC230" s="178"/>
      <c r="AD230" s="178"/>
      <c r="AE230" s="178"/>
      <c r="AF230" s="178"/>
      <c r="AG230" s="178" t="s">
        <v>174</v>
      </c>
      <c r="AH230" s="178"/>
      <c r="AI230" s="178"/>
      <c r="AJ230" s="178"/>
      <c r="AK230" s="178"/>
      <c r="AL230" s="178"/>
      <c r="AM230" s="178"/>
      <c r="AN230" s="178"/>
      <c r="AO230" s="178"/>
      <c r="AP230" s="178"/>
      <c r="AQ230" s="178"/>
      <c r="AR230" s="178"/>
      <c r="AS230" s="178"/>
      <c r="AT230" s="178"/>
      <c r="AU230" s="178"/>
      <c r="AV230" s="178"/>
      <c r="AW230" s="178"/>
      <c r="AX230" s="178"/>
      <c r="AY230" s="178"/>
      <c r="AZ230" s="178"/>
      <c r="BA230" s="178"/>
      <c r="BB230" s="178"/>
      <c r="BC230" s="178"/>
      <c r="BD230" s="178"/>
      <c r="BE230" s="178"/>
      <c r="BF230" s="178"/>
      <c r="BG230" s="178"/>
      <c r="BH230" s="178"/>
    </row>
    <row r="231" spans="1:60" outlineLevel="1" x14ac:dyDescent="0.2">
      <c r="A231" s="179"/>
      <c r="B231" s="180"/>
      <c r="C231" s="182" t="s">
        <v>163</v>
      </c>
      <c r="D231" s="183"/>
      <c r="E231" s="184"/>
      <c r="F231" s="177"/>
      <c r="G231" s="177"/>
      <c r="H231" s="177"/>
      <c r="I231" s="177"/>
      <c r="J231" s="177"/>
      <c r="K231" s="177"/>
      <c r="L231" s="177"/>
      <c r="M231" s="177"/>
      <c r="N231" s="177"/>
      <c r="O231" s="177"/>
      <c r="P231" s="177"/>
      <c r="Q231" s="177"/>
      <c r="R231" s="177"/>
      <c r="S231" s="177"/>
      <c r="T231" s="177"/>
      <c r="U231" s="177"/>
      <c r="V231" s="177"/>
      <c r="W231" s="177"/>
      <c r="X231" s="177"/>
      <c r="Y231" s="178"/>
      <c r="Z231" s="178"/>
      <c r="AA231" s="178"/>
      <c r="AB231" s="178"/>
      <c r="AC231" s="178"/>
      <c r="AD231" s="178"/>
      <c r="AE231" s="178"/>
      <c r="AF231" s="178"/>
      <c r="AG231" s="178" t="s">
        <v>164</v>
      </c>
      <c r="AH231" s="178">
        <v>0</v>
      </c>
      <c r="AI231" s="178"/>
      <c r="AJ231" s="178"/>
      <c r="AK231" s="178"/>
      <c r="AL231" s="178"/>
      <c r="AM231" s="178"/>
      <c r="AN231" s="178"/>
      <c r="AO231" s="178"/>
      <c r="AP231" s="178"/>
      <c r="AQ231" s="178"/>
      <c r="AR231" s="178"/>
      <c r="AS231" s="178"/>
      <c r="AT231" s="178"/>
      <c r="AU231" s="178"/>
      <c r="AV231" s="178"/>
      <c r="AW231" s="178"/>
      <c r="AX231" s="178"/>
      <c r="AY231" s="178"/>
      <c r="AZ231" s="178"/>
      <c r="BA231" s="178"/>
      <c r="BB231" s="178"/>
      <c r="BC231" s="178"/>
      <c r="BD231" s="178"/>
      <c r="BE231" s="178"/>
      <c r="BF231" s="178"/>
      <c r="BG231" s="178"/>
      <c r="BH231" s="178"/>
    </row>
    <row r="232" spans="1:60" outlineLevel="1" x14ac:dyDescent="0.2">
      <c r="A232" s="179"/>
      <c r="B232" s="180"/>
      <c r="C232" s="182" t="s">
        <v>178</v>
      </c>
      <c r="D232" s="183"/>
      <c r="E232" s="184">
        <v>73.900000000000006</v>
      </c>
      <c r="F232" s="177"/>
      <c r="G232" s="177"/>
      <c r="H232" s="177"/>
      <c r="I232" s="177"/>
      <c r="J232" s="177"/>
      <c r="K232" s="177"/>
      <c r="L232" s="177"/>
      <c r="M232" s="177"/>
      <c r="N232" s="177"/>
      <c r="O232" s="177"/>
      <c r="P232" s="177"/>
      <c r="Q232" s="177"/>
      <c r="R232" s="177"/>
      <c r="S232" s="177"/>
      <c r="T232" s="177"/>
      <c r="U232" s="177"/>
      <c r="V232" s="177"/>
      <c r="W232" s="177"/>
      <c r="X232" s="177"/>
      <c r="Y232" s="178"/>
      <c r="Z232" s="178"/>
      <c r="AA232" s="178"/>
      <c r="AB232" s="178"/>
      <c r="AC232" s="178"/>
      <c r="AD232" s="178"/>
      <c r="AE232" s="178"/>
      <c r="AF232" s="178"/>
      <c r="AG232" s="178" t="s">
        <v>164</v>
      </c>
      <c r="AH232" s="178">
        <v>0</v>
      </c>
      <c r="AI232" s="178"/>
      <c r="AJ232" s="178"/>
      <c r="AK232" s="178"/>
      <c r="AL232" s="178"/>
      <c r="AM232" s="178"/>
      <c r="AN232" s="178"/>
      <c r="AO232" s="178"/>
      <c r="AP232" s="178"/>
      <c r="AQ232" s="178"/>
      <c r="AR232" s="178"/>
      <c r="AS232" s="178"/>
      <c r="AT232" s="178"/>
      <c r="AU232" s="178"/>
      <c r="AV232" s="178"/>
      <c r="AW232" s="178"/>
      <c r="AX232" s="178"/>
      <c r="AY232" s="178"/>
      <c r="AZ232" s="178"/>
      <c r="BA232" s="178"/>
      <c r="BB232" s="178"/>
      <c r="BC232" s="178"/>
      <c r="BD232" s="178"/>
      <c r="BE232" s="178"/>
      <c r="BF232" s="178"/>
      <c r="BG232" s="178"/>
      <c r="BH232" s="178"/>
    </row>
    <row r="233" spans="1:60" outlineLevel="1" x14ac:dyDescent="0.2">
      <c r="A233" s="179"/>
      <c r="B233" s="180"/>
      <c r="C233" s="182" t="s">
        <v>179</v>
      </c>
      <c r="D233" s="183"/>
      <c r="E233" s="184">
        <v>34.799999999999997</v>
      </c>
      <c r="F233" s="177"/>
      <c r="G233" s="177"/>
      <c r="H233" s="177"/>
      <c r="I233" s="177"/>
      <c r="J233" s="177"/>
      <c r="K233" s="177"/>
      <c r="L233" s="177"/>
      <c r="M233" s="177"/>
      <c r="N233" s="177"/>
      <c r="O233" s="177"/>
      <c r="P233" s="177"/>
      <c r="Q233" s="177"/>
      <c r="R233" s="177"/>
      <c r="S233" s="177"/>
      <c r="T233" s="177"/>
      <c r="U233" s="177"/>
      <c r="V233" s="177"/>
      <c r="W233" s="177"/>
      <c r="X233" s="177"/>
      <c r="Y233" s="178"/>
      <c r="Z233" s="178"/>
      <c r="AA233" s="178"/>
      <c r="AB233" s="178"/>
      <c r="AC233" s="178"/>
      <c r="AD233" s="178"/>
      <c r="AE233" s="178"/>
      <c r="AF233" s="178"/>
      <c r="AG233" s="178" t="s">
        <v>164</v>
      </c>
      <c r="AH233" s="178">
        <v>0</v>
      </c>
      <c r="AI233" s="178"/>
      <c r="AJ233" s="178"/>
      <c r="AK233" s="178"/>
      <c r="AL233" s="178"/>
      <c r="AM233" s="178"/>
      <c r="AN233" s="178"/>
      <c r="AO233" s="178"/>
      <c r="AP233" s="178"/>
      <c r="AQ233" s="178"/>
      <c r="AR233" s="178"/>
      <c r="AS233" s="178"/>
      <c r="AT233" s="178"/>
      <c r="AU233" s="178"/>
      <c r="AV233" s="178"/>
      <c r="AW233" s="178"/>
      <c r="AX233" s="178"/>
      <c r="AY233" s="178"/>
      <c r="AZ233" s="178"/>
      <c r="BA233" s="178"/>
      <c r="BB233" s="178"/>
      <c r="BC233" s="178"/>
      <c r="BD233" s="178"/>
      <c r="BE233" s="178"/>
      <c r="BF233" s="178"/>
      <c r="BG233" s="178"/>
      <c r="BH233" s="178"/>
    </row>
    <row r="234" spans="1:60" outlineLevel="1" x14ac:dyDescent="0.2">
      <c r="A234" s="179"/>
      <c r="B234" s="180"/>
      <c r="C234" s="185" t="s">
        <v>170</v>
      </c>
      <c r="D234" s="186"/>
      <c r="E234" s="187">
        <v>108.7</v>
      </c>
      <c r="F234" s="177"/>
      <c r="G234" s="177"/>
      <c r="H234" s="177"/>
      <c r="I234" s="177"/>
      <c r="J234" s="177"/>
      <c r="K234" s="177"/>
      <c r="L234" s="177"/>
      <c r="M234" s="177"/>
      <c r="N234" s="177"/>
      <c r="O234" s="177"/>
      <c r="P234" s="177"/>
      <c r="Q234" s="177"/>
      <c r="R234" s="177"/>
      <c r="S234" s="177"/>
      <c r="T234" s="177"/>
      <c r="U234" s="177"/>
      <c r="V234" s="177"/>
      <c r="W234" s="177"/>
      <c r="X234" s="177"/>
      <c r="Y234" s="178"/>
      <c r="Z234" s="178"/>
      <c r="AA234" s="178"/>
      <c r="AB234" s="178"/>
      <c r="AC234" s="178"/>
      <c r="AD234" s="178"/>
      <c r="AE234" s="178"/>
      <c r="AF234" s="178"/>
      <c r="AG234" s="178" t="s">
        <v>164</v>
      </c>
      <c r="AH234" s="178">
        <v>1</v>
      </c>
      <c r="AI234" s="178"/>
      <c r="AJ234" s="178"/>
      <c r="AK234" s="178"/>
      <c r="AL234" s="178"/>
      <c r="AM234" s="178"/>
      <c r="AN234" s="178"/>
      <c r="AO234" s="178"/>
      <c r="AP234" s="178"/>
      <c r="AQ234" s="178"/>
      <c r="AR234" s="178"/>
      <c r="AS234" s="178"/>
      <c r="AT234" s="178"/>
      <c r="AU234" s="178"/>
      <c r="AV234" s="178"/>
      <c r="AW234" s="178"/>
      <c r="AX234" s="178"/>
      <c r="AY234" s="178"/>
      <c r="AZ234" s="178"/>
      <c r="BA234" s="178"/>
      <c r="BB234" s="178"/>
      <c r="BC234" s="178"/>
      <c r="BD234" s="178"/>
      <c r="BE234" s="178"/>
      <c r="BF234" s="178"/>
      <c r="BG234" s="178"/>
      <c r="BH234" s="178"/>
    </row>
    <row r="235" spans="1:60" outlineLevel="1" x14ac:dyDescent="0.2">
      <c r="A235" s="169">
        <v>31</v>
      </c>
      <c r="B235" s="170" t="s">
        <v>406</v>
      </c>
      <c r="C235" s="171" t="s">
        <v>407</v>
      </c>
      <c r="D235" s="172" t="s">
        <v>157</v>
      </c>
      <c r="E235" s="173">
        <v>326.56400000000002</v>
      </c>
      <c r="F235" s="174"/>
      <c r="G235" s="175">
        <f>ROUND(E235*F235,2)</f>
        <v>0</v>
      </c>
      <c r="H235" s="174"/>
      <c r="I235" s="175">
        <f>ROUND(E235*H235,2)</f>
        <v>0</v>
      </c>
      <c r="J235" s="174"/>
      <c r="K235" s="175">
        <f>ROUND(E235*J235,2)</f>
        <v>0</v>
      </c>
      <c r="L235" s="175">
        <v>21</v>
      </c>
      <c r="M235" s="175">
        <f>G235*(1+L235/100)</f>
        <v>0</v>
      </c>
      <c r="N235" s="175">
        <v>0</v>
      </c>
      <c r="O235" s="175">
        <f>ROUND(E235*N235,2)</f>
        <v>0</v>
      </c>
      <c r="P235" s="175">
        <v>0</v>
      </c>
      <c r="Q235" s="175">
        <f>ROUND(E235*P235,2)</f>
        <v>0</v>
      </c>
      <c r="R235" s="175"/>
      <c r="S235" s="175" t="s">
        <v>158</v>
      </c>
      <c r="T235" s="176" t="s">
        <v>158</v>
      </c>
      <c r="U235" s="177">
        <v>7.0000000000000001E-3</v>
      </c>
      <c r="V235" s="177">
        <f>ROUND(E235*U235,2)</f>
        <v>2.29</v>
      </c>
      <c r="W235" s="177"/>
      <c r="X235" s="177" t="s">
        <v>159</v>
      </c>
      <c r="Y235" s="178"/>
      <c r="Z235" s="178"/>
      <c r="AA235" s="178"/>
      <c r="AB235" s="178"/>
      <c r="AC235" s="178"/>
      <c r="AD235" s="178"/>
      <c r="AE235" s="178"/>
      <c r="AF235" s="178"/>
      <c r="AG235" s="178" t="s">
        <v>174</v>
      </c>
      <c r="AH235" s="178"/>
      <c r="AI235" s="178"/>
      <c r="AJ235" s="178"/>
      <c r="AK235" s="178"/>
      <c r="AL235" s="178"/>
      <c r="AM235" s="178"/>
      <c r="AN235" s="178"/>
      <c r="AO235" s="178"/>
      <c r="AP235" s="178"/>
      <c r="AQ235" s="178"/>
      <c r="AR235" s="178"/>
      <c r="AS235" s="178"/>
      <c r="AT235" s="178"/>
      <c r="AU235" s="178"/>
      <c r="AV235" s="178"/>
      <c r="AW235" s="178"/>
      <c r="AX235" s="178"/>
      <c r="AY235" s="178"/>
      <c r="AZ235" s="178"/>
      <c r="BA235" s="178"/>
      <c r="BB235" s="178"/>
      <c r="BC235" s="178"/>
      <c r="BD235" s="178"/>
      <c r="BE235" s="178"/>
      <c r="BF235" s="178"/>
      <c r="BG235" s="178"/>
      <c r="BH235" s="178"/>
    </row>
    <row r="236" spans="1:60" outlineLevel="1" x14ac:dyDescent="0.2">
      <c r="A236" s="179"/>
      <c r="B236" s="180"/>
      <c r="C236" s="182" t="s">
        <v>163</v>
      </c>
      <c r="D236" s="183"/>
      <c r="E236" s="184"/>
      <c r="F236" s="177"/>
      <c r="G236" s="177"/>
      <c r="H236" s="177"/>
      <c r="I236" s="177"/>
      <c r="J236" s="177"/>
      <c r="K236" s="177"/>
      <c r="L236" s="177"/>
      <c r="M236" s="177"/>
      <c r="N236" s="177"/>
      <c r="O236" s="177"/>
      <c r="P236" s="177"/>
      <c r="Q236" s="177"/>
      <c r="R236" s="177"/>
      <c r="S236" s="177"/>
      <c r="T236" s="177"/>
      <c r="U236" s="177"/>
      <c r="V236" s="177"/>
      <c r="W236" s="177"/>
      <c r="X236" s="177"/>
      <c r="Y236" s="178"/>
      <c r="Z236" s="178"/>
      <c r="AA236" s="178"/>
      <c r="AB236" s="178"/>
      <c r="AC236" s="178"/>
      <c r="AD236" s="178"/>
      <c r="AE236" s="178"/>
      <c r="AF236" s="178"/>
      <c r="AG236" s="178" t="s">
        <v>164</v>
      </c>
      <c r="AH236" s="178">
        <v>0</v>
      </c>
      <c r="AI236" s="178"/>
      <c r="AJ236" s="178"/>
      <c r="AK236" s="178"/>
      <c r="AL236" s="178"/>
      <c r="AM236" s="178"/>
      <c r="AN236" s="178"/>
      <c r="AO236" s="178"/>
      <c r="AP236" s="178"/>
      <c r="AQ236" s="178"/>
      <c r="AR236" s="178"/>
      <c r="AS236" s="178"/>
      <c r="AT236" s="178"/>
      <c r="AU236" s="178"/>
      <c r="AV236" s="178"/>
      <c r="AW236" s="178"/>
      <c r="AX236" s="178"/>
      <c r="AY236" s="178"/>
      <c r="AZ236" s="178"/>
      <c r="BA236" s="178"/>
      <c r="BB236" s="178"/>
      <c r="BC236" s="178"/>
      <c r="BD236" s="178"/>
      <c r="BE236" s="178"/>
      <c r="BF236" s="178"/>
      <c r="BG236" s="178"/>
      <c r="BH236" s="178"/>
    </row>
    <row r="237" spans="1:60" outlineLevel="1" x14ac:dyDescent="0.2">
      <c r="A237" s="179"/>
      <c r="B237" s="180"/>
      <c r="C237" s="182" t="s">
        <v>192</v>
      </c>
      <c r="D237" s="183"/>
      <c r="E237" s="184"/>
      <c r="F237" s="177"/>
      <c r="G237" s="177"/>
      <c r="H237" s="177"/>
      <c r="I237" s="177"/>
      <c r="J237" s="177"/>
      <c r="K237" s="177"/>
      <c r="L237" s="177"/>
      <c r="M237" s="177"/>
      <c r="N237" s="177"/>
      <c r="O237" s="177"/>
      <c r="P237" s="177"/>
      <c r="Q237" s="177"/>
      <c r="R237" s="177"/>
      <c r="S237" s="177"/>
      <c r="T237" s="177"/>
      <c r="U237" s="177"/>
      <c r="V237" s="177"/>
      <c r="W237" s="177"/>
      <c r="X237" s="177"/>
      <c r="Y237" s="178"/>
      <c r="Z237" s="178"/>
      <c r="AA237" s="178"/>
      <c r="AB237" s="178"/>
      <c r="AC237" s="178"/>
      <c r="AD237" s="178"/>
      <c r="AE237" s="178"/>
      <c r="AF237" s="178"/>
      <c r="AG237" s="178" t="s">
        <v>164</v>
      </c>
      <c r="AH237" s="178">
        <v>0</v>
      </c>
      <c r="AI237" s="178"/>
      <c r="AJ237" s="178"/>
      <c r="AK237" s="178"/>
      <c r="AL237" s="178"/>
      <c r="AM237" s="178"/>
      <c r="AN237" s="178"/>
      <c r="AO237" s="178"/>
      <c r="AP237" s="178"/>
      <c r="AQ237" s="178"/>
      <c r="AR237" s="178"/>
      <c r="AS237" s="178"/>
      <c r="AT237" s="178"/>
      <c r="AU237" s="178"/>
      <c r="AV237" s="178"/>
      <c r="AW237" s="178"/>
      <c r="AX237" s="178"/>
      <c r="AY237" s="178"/>
      <c r="AZ237" s="178"/>
      <c r="BA237" s="178"/>
      <c r="BB237" s="178"/>
      <c r="BC237" s="178"/>
      <c r="BD237" s="178"/>
      <c r="BE237" s="178"/>
      <c r="BF237" s="178"/>
      <c r="BG237" s="178"/>
      <c r="BH237" s="178"/>
    </row>
    <row r="238" spans="1:60" outlineLevel="1" x14ac:dyDescent="0.2">
      <c r="A238" s="179"/>
      <c r="B238" s="180"/>
      <c r="C238" s="182" t="s">
        <v>193</v>
      </c>
      <c r="D238" s="183"/>
      <c r="E238" s="184"/>
      <c r="F238" s="177"/>
      <c r="G238" s="177"/>
      <c r="H238" s="177"/>
      <c r="I238" s="177"/>
      <c r="J238" s="177"/>
      <c r="K238" s="177"/>
      <c r="L238" s="177"/>
      <c r="M238" s="177"/>
      <c r="N238" s="177"/>
      <c r="O238" s="177"/>
      <c r="P238" s="177"/>
      <c r="Q238" s="177"/>
      <c r="R238" s="177"/>
      <c r="S238" s="177"/>
      <c r="T238" s="177"/>
      <c r="U238" s="177"/>
      <c r="V238" s="177"/>
      <c r="W238" s="177"/>
      <c r="X238" s="177"/>
      <c r="Y238" s="178"/>
      <c r="Z238" s="178"/>
      <c r="AA238" s="178"/>
      <c r="AB238" s="178"/>
      <c r="AC238" s="178"/>
      <c r="AD238" s="178"/>
      <c r="AE238" s="178"/>
      <c r="AF238" s="178"/>
      <c r="AG238" s="178" t="s">
        <v>164</v>
      </c>
      <c r="AH238" s="178">
        <v>0</v>
      </c>
      <c r="AI238" s="178"/>
      <c r="AJ238" s="178"/>
      <c r="AK238" s="178"/>
      <c r="AL238" s="178"/>
      <c r="AM238" s="178"/>
      <c r="AN238" s="178"/>
      <c r="AO238" s="178"/>
      <c r="AP238" s="178"/>
      <c r="AQ238" s="178"/>
      <c r="AR238" s="178"/>
      <c r="AS238" s="178"/>
      <c r="AT238" s="178"/>
      <c r="AU238" s="178"/>
      <c r="AV238" s="178"/>
      <c r="AW238" s="178"/>
      <c r="AX238" s="178"/>
      <c r="AY238" s="178"/>
      <c r="AZ238" s="178"/>
      <c r="BA238" s="178"/>
      <c r="BB238" s="178"/>
      <c r="BC238" s="178"/>
      <c r="BD238" s="178"/>
      <c r="BE238" s="178"/>
      <c r="BF238" s="178"/>
      <c r="BG238" s="178"/>
      <c r="BH238" s="178"/>
    </row>
    <row r="239" spans="1:60" ht="22.5" outlineLevel="1" x14ac:dyDescent="0.2">
      <c r="A239" s="179"/>
      <c r="B239" s="180"/>
      <c r="C239" s="182" t="s">
        <v>194</v>
      </c>
      <c r="D239" s="183"/>
      <c r="E239" s="184"/>
      <c r="F239" s="177"/>
      <c r="G239" s="177"/>
      <c r="H239" s="177"/>
      <c r="I239" s="177"/>
      <c r="J239" s="177"/>
      <c r="K239" s="177"/>
      <c r="L239" s="177"/>
      <c r="M239" s="177"/>
      <c r="N239" s="177"/>
      <c r="O239" s="177"/>
      <c r="P239" s="177"/>
      <c r="Q239" s="177"/>
      <c r="R239" s="177"/>
      <c r="S239" s="177"/>
      <c r="T239" s="177"/>
      <c r="U239" s="177"/>
      <c r="V239" s="177"/>
      <c r="W239" s="177"/>
      <c r="X239" s="177"/>
      <c r="Y239" s="178"/>
      <c r="Z239" s="178"/>
      <c r="AA239" s="178"/>
      <c r="AB239" s="178"/>
      <c r="AC239" s="178"/>
      <c r="AD239" s="178"/>
      <c r="AE239" s="178"/>
      <c r="AF239" s="178"/>
      <c r="AG239" s="178" t="s">
        <v>164</v>
      </c>
      <c r="AH239" s="178">
        <v>0</v>
      </c>
      <c r="AI239" s="178"/>
      <c r="AJ239" s="178"/>
      <c r="AK239" s="178"/>
      <c r="AL239" s="178"/>
      <c r="AM239" s="178"/>
      <c r="AN239" s="178"/>
      <c r="AO239" s="178"/>
      <c r="AP239" s="178"/>
      <c r="AQ239" s="178"/>
      <c r="AR239" s="178"/>
      <c r="AS239" s="178"/>
      <c r="AT239" s="178"/>
      <c r="AU239" s="178"/>
      <c r="AV239" s="178"/>
      <c r="AW239" s="178"/>
      <c r="AX239" s="178"/>
      <c r="AY239" s="178"/>
      <c r="AZ239" s="178"/>
      <c r="BA239" s="178"/>
      <c r="BB239" s="178"/>
      <c r="BC239" s="178"/>
      <c r="BD239" s="178"/>
      <c r="BE239" s="178"/>
      <c r="BF239" s="178"/>
      <c r="BG239" s="178"/>
      <c r="BH239" s="178"/>
    </row>
    <row r="240" spans="1:60" outlineLevel="1" x14ac:dyDescent="0.2">
      <c r="A240" s="179"/>
      <c r="B240" s="180"/>
      <c r="C240" s="182" t="s">
        <v>195</v>
      </c>
      <c r="D240" s="183"/>
      <c r="E240" s="184">
        <v>138.684</v>
      </c>
      <c r="F240" s="177"/>
      <c r="G240" s="177"/>
      <c r="H240" s="177"/>
      <c r="I240" s="177"/>
      <c r="J240" s="177"/>
      <c r="K240" s="177"/>
      <c r="L240" s="177"/>
      <c r="M240" s="177"/>
      <c r="N240" s="177"/>
      <c r="O240" s="177"/>
      <c r="P240" s="177"/>
      <c r="Q240" s="177"/>
      <c r="R240" s="177"/>
      <c r="S240" s="177"/>
      <c r="T240" s="177"/>
      <c r="U240" s="177"/>
      <c r="V240" s="177"/>
      <c r="W240" s="177"/>
      <c r="X240" s="177"/>
      <c r="Y240" s="178"/>
      <c r="Z240" s="178"/>
      <c r="AA240" s="178"/>
      <c r="AB240" s="178"/>
      <c r="AC240" s="178"/>
      <c r="AD240" s="178"/>
      <c r="AE240" s="178"/>
      <c r="AF240" s="178"/>
      <c r="AG240" s="178" t="s">
        <v>164</v>
      </c>
      <c r="AH240" s="178">
        <v>0</v>
      </c>
      <c r="AI240" s="178"/>
      <c r="AJ240" s="178"/>
      <c r="AK240" s="178"/>
      <c r="AL240" s="178"/>
      <c r="AM240" s="178"/>
      <c r="AN240" s="178"/>
      <c r="AO240" s="178"/>
      <c r="AP240" s="178"/>
      <c r="AQ240" s="178"/>
      <c r="AR240" s="178"/>
      <c r="AS240" s="178"/>
      <c r="AT240" s="178"/>
      <c r="AU240" s="178"/>
      <c r="AV240" s="178"/>
      <c r="AW240" s="178"/>
      <c r="AX240" s="178"/>
      <c r="AY240" s="178"/>
      <c r="AZ240" s="178"/>
      <c r="BA240" s="178"/>
      <c r="BB240" s="178"/>
      <c r="BC240" s="178"/>
      <c r="BD240" s="178"/>
      <c r="BE240" s="178"/>
      <c r="BF240" s="178"/>
      <c r="BG240" s="178"/>
      <c r="BH240" s="178"/>
    </row>
    <row r="241" spans="1:60" outlineLevel="1" x14ac:dyDescent="0.2">
      <c r="A241" s="179"/>
      <c r="B241" s="180"/>
      <c r="C241" s="182" t="s">
        <v>196</v>
      </c>
      <c r="D241" s="183"/>
      <c r="E241" s="184">
        <v>92.742000000000004</v>
      </c>
      <c r="F241" s="177"/>
      <c r="G241" s="177"/>
      <c r="H241" s="177"/>
      <c r="I241" s="177"/>
      <c r="J241" s="177"/>
      <c r="K241" s="177"/>
      <c r="L241" s="177"/>
      <c r="M241" s="177"/>
      <c r="N241" s="177"/>
      <c r="O241" s="177"/>
      <c r="P241" s="177"/>
      <c r="Q241" s="177"/>
      <c r="R241" s="177"/>
      <c r="S241" s="177"/>
      <c r="T241" s="177"/>
      <c r="U241" s="177"/>
      <c r="V241" s="177"/>
      <c r="W241" s="177"/>
      <c r="X241" s="177"/>
      <c r="Y241" s="178"/>
      <c r="Z241" s="178"/>
      <c r="AA241" s="178"/>
      <c r="AB241" s="178"/>
      <c r="AC241" s="178"/>
      <c r="AD241" s="178"/>
      <c r="AE241" s="178"/>
      <c r="AF241" s="178"/>
      <c r="AG241" s="178" t="s">
        <v>164</v>
      </c>
      <c r="AH241" s="178">
        <v>0</v>
      </c>
      <c r="AI241" s="178"/>
      <c r="AJ241" s="178"/>
      <c r="AK241" s="178"/>
      <c r="AL241" s="178"/>
      <c r="AM241" s="178"/>
      <c r="AN241" s="178"/>
      <c r="AO241" s="178"/>
      <c r="AP241" s="178"/>
      <c r="AQ241" s="178"/>
      <c r="AR241" s="178"/>
      <c r="AS241" s="178"/>
      <c r="AT241" s="178"/>
      <c r="AU241" s="178"/>
      <c r="AV241" s="178"/>
      <c r="AW241" s="178"/>
      <c r="AX241" s="178"/>
      <c r="AY241" s="178"/>
      <c r="AZ241" s="178"/>
      <c r="BA241" s="178"/>
      <c r="BB241" s="178"/>
      <c r="BC241" s="178"/>
      <c r="BD241" s="178"/>
      <c r="BE241" s="178"/>
      <c r="BF241" s="178"/>
      <c r="BG241" s="178"/>
      <c r="BH241" s="178"/>
    </row>
    <row r="242" spans="1:60" outlineLevel="1" x14ac:dyDescent="0.2">
      <c r="A242" s="179"/>
      <c r="B242" s="180"/>
      <c r="C242" s="185" t="s">
        <v>170</v>
      </c>
      <c r="D242" s="186"/>
      <c r="E242" s="187">
        <v>231.42599999999999</v>
      </c>
      <c r="F242" s="177"/>
      <c r="G242" s="177"/>
      <c r="H242" s="177"/>
      <c r="I242" s="177"/>
      <c r="J242" s="177"/>
      <c r="K242" s="177"/>
      <c r="L242" s="177"/>
      <c r="M242" s="177"/>
      <c r="N242" s="177"/>
      <c r="O242" s="177"/>
      <c r="P242" s="177"/>
      <c r="Q242" s="177"/>
      <c r="R242" s="177"/>
      <c r="S242" s="177"/>
      <c r="T242" s="177"/>
      <c r="U242" s="177"/>
      <c r="V242" s="177"/>
      <c r="W242" s="177"/>
      <c r="X242" s="177"/>
      <c r="Y242" s="178"/>
      <c r="Z242" s="178"/>
      <c r="AA242" s="178"/>
      <c r="AB242" s="178"/>
      <c r="AC242" s="178"/>
      <c r="AD242" s="178"/>
      <c r="AE242" s="178"/>
      <c r="AF242" s="178"/>
      <c r="AG242" s="178" t="s">
        <v>164</v>
      </c>
      <c r="AH242" s="178">
        <v>1</v>
      </c>
      <c r="AI242" s="178"/>
      <c r="AJ242" s="178"/>
      <c r="AK242" s="178"/>
      <c r="AL242" s="178"/>
      <c r="AM242" s="178"/>
      <c r="AN242" s="178"/>
      <c r="AO242" s="178"/>
      <c r="AP242" s="178"/>
      <c r="AQ242" s="178"/>
      <c r="AR242" s="178"/>
      <c r="AS242" s="178"/>
      <c r="AT242" s="178"/>
      <c r="AU242" s="178"/>
      <c r="AV242" s="178"/>
      <c r="AW242" s="178"/>
      <c r="AX242" s="178"/>
      <c r="AY242" s="178"/>
      <c r="AZ242" s="178"/>
      <c r="BA242" s="178"/>
      <c r="BB242" s="178"/>
      <c r="BC242" s="178"/>
      <c r="BD242" s="178"/>
      <c r="BE242" s="178"/>
      <c r="BF242" s="178"/>
      <c r="BG242" s="178"/>
      <c r="BH242" s="178"/>
    </row>
    <row r="243" spans="1:60" outlineLevel="1" x14ac:dyDescent="0.2">
      <c r="A243" s="179"/>
      <c r="B243" s="180"/>
      <c r="C243" s="182" t="s">
        <v>197</v>
      </c>
      <c r="D243" s="183"/>
      <c r="E243" s="184"/>
      <c r="F243" s="177"/>
      <c r="G243" s="177"/>
      <c r="H243" s="177"/>
      <c r="I243" s="177"/>
      <c r="J243" s="177"/>
      <c r="K243" s="177"/>
      <c r="L243" s="177"/>
      <c r="M243" s="177"/>
      <c r="N243" s="177"/>
      <c r="O243" s="177"/>
      <c r="P243" s="177"/>
      <c r="Q243" s="177"/>
      <c r="R243" s="177"/>
      <c r="S243" s="177"/>
      <c r="T243" s="177"/>
      <c r="U243" s="177"/>
      <c r="V243" s="177"/>
      <c r="W243" s="177"/>
      <c r="X243" s="177"/>
      <c r="Y243" s="178"/>
      <c r="Z243" s="178"/>
      <c r="AA243" s="178"/>
      <c r="AB243" s="178"/>
      <c r="AC243" s="178"/>
      <c r="AD243" s="178"/>
      <c r="AE243" s="178"/>
      <c r="AF243" s="178"/>
      <c r="AG243" s="178" t="s">
        <v>164</v>
      </c>
      <c r="AH243" s="178">
        <v>0</v>
      </c>
      <c r="AI243" s="178"/>
      <c r="AJ243" s="178"/>
      <c r="AK243" s="178"/>
      <c r="AL243" s="178"/>
      <c r="AM243" s="178"/>
      <c r="AN243" s="178"/>
      <c r="AO243" s="178"/>
      <c r="AP243" s="178"/>
      <c r="AQ243" s="178"/>
      <c r="AR243" s="178"/>
      <c r="AS243" s="178"/>
      <c r="AT243" s="178"/>
      <c r="AU243" s="178"/>
      <c r="AV243" s="178"/>
      <c r="AW243" s="178"/>
      <c r="AX243" s="178"/>
      <c r="AY243" s="178"/>
      <c r="AZ243" s="178"/>
      <c r="BA243" s="178"/>
      <c r="BB243" s="178"/>
      <c r="BC243" s="178"/>
      <c r="BD243" s="178"/>
      <c r="BE243" s="178"/>
      <c r="BF243" s="178"/>
      <c r="BG243" s="178"/>
      <c r="BH243" s="178"/>
    </row>
    <row r="244" spans="1:60" outlineLevel="1" x14ac:dyDescent="0.2">
      <c r="A244" s="179"/>
      <c r="B244" s="180"/>
      <c r="C244" s="182" t="s">
        <v>198</v>
      </c>
      <c r="D244" s="183"/>
      <c r="E244" s="184">
        <v>-20.575800000000001</v>
      </c>
      <c r="F244" s="177"/>
      <c r="G244" s="177"/>
      <c r="H244" s="177"/>
      <c r="I244" s="177"/>
      <c r="J244" s="177"/>
      <c r="K244" s="177"/>
      <c r="L244" s="177"/>
      <c r="M244" s="177"/>
      <c r="N244" s="177"/>
      <c r="O244" s="177"/>
      <c r="P244" s="177"/>
      <c r="Q244" s="177"/>
      <c r="R244" s="177"/>
      <c r="S244" s="177"/>
      <c r="T244" s="177"/>
      <c r="U244" s="177"/>
      <c r="V244" s="177"/>
      <c r="W244" s="177"/>
      <c r="X244" s="177"/>
      <c r="Y244" s="178"/>
      <c r="Z244" s="178"/>
      <c r="AA244" s="178"/>
      <c r="AB244" s="178"/>
      <c r="AC244" s="178"/>
      <c r="AD244" s="178"/>
      <c r="AE244" s="178"/>
      <c r="AF244" s="178"/>
      <c r="AG244" s="178" t="s">
        <v>164</v>
      </c>
      <c r="AH244" s="178">
        <v>0</v>
      </c>
      <c r="AI244" s="178"/>
      <c r="AJ244" s="178"/>
      <c r="AK244" s="178"/>
      <c r="AL244" s="178"/>
      <c r="AM244" s="178"/>
      <c r="AN244" s="178"/>
      <c r="AO244" s="178"/>
      <c r="AP244" s="178"/>
      <c r="AQ244" s="178"/>
      <c r="AR244" s="178"/>
      <c r="AS244" s="178"/>
      <c r="AT244" s="178"/>
      <c r="AU244" s="178"/>
      <c r="AV244" s="178"/>
      <c r="AW244" s="178"/>
      <c r="AX244" s="178"/>
      <c r="AY244" s="178"/>
      <c r="AZ244" s="178"/>
      <c r="BA244" s="178"/>
      <c r="BB244" s="178"/>
      <c r="BC244" s="178"/>
      <c r="BD244" s="178"/>
      <c r="BE244" s="178"/>
      <c r="BF244" s="178"/>
      <c r="BG244" s="178"/>
      <c r="BH244" s="178"/>
    </row>
    <row r="245" spans="1:60" outlineLevel="1" x14ac:dyDescent="0.2">
      <c r="A245" s="179"/>
      <c r="B245" s="180"/>
      <c r="C245" s="182" t="s">
        <v>199</v>
      </c>
      <c r="D245" s="183"/>
      <c r="E245" s="184">
        <v>-8.7932000000000006</v>
      </c>
      <c r="F245" s="177"/>
      <c r="G245" s="177"/>
      <c r="H245" s="177"/>
      <c r="I245" s="177"/>
      <c r="J245" s="177"/>
      <c r="K245" s="177"/>
      <c r="L245" s="177"/>
      <c r="M245" s="177"/>
      <c r="N245" s="177"/>
      <c r="O245" s="177"/>
      <c r="P245" s="177"/>
      <c r="Q245" s="177"/>
      <c r="R245" s="177"/>
      <c r="S245" s="177"/>
      <c r="T245" s="177"/>
      <c r="U245" s="177"/>
      <c r="V245" s="177"/>
      <c r="W245" s="177"/>
      <c r="X245" s="177"/>
      <c r="Y245" s="178"/>
      <c r="Z245" s="178"/>
      <c r="AA245" s="178"/>
      <c r="AB245" s="178"/>
      <c r="AC245" s="178"/>
      <c r="AD245" s="178"/>
      <c r="AE245" s="178"/>
      <c r="AF245" s="178"/>
      <c r="AG245" s="178" t="s">
        <v>164</v>
      </c>
      <c r="AH245" s="178">
        <v>0</v>
      </c>
      <c r="AI245" s="178"/>
      <c r="AJ245" s="178"/>
      <c r="AK245" s="178"/>
      <c r="AL245" s="178"/>
      <c r="AM245" s="178"/>
      <c r="AN245" s="178"/>
      <c r="AO245" s="178"/>
      <c r="AP245" s="178"/>
      <c r="AQ245" s="178"/>
      <c r="AR245" s="178"/>
      <c r="AS245" s="178"/>
      <c r="AT245" s="178"/>
      <c r="AU245" s="178"/>
      <c r="AV245" s="178"/>
      <c r="AW245" s="178"/>
      <c r="AX245" s="178"/>
      <c r="AY245" s="178"/>
      <c r="AZ245" s="178"/>
      <c r="BA245" s="178"/>
      <c r="BB245" s="178"/>
      <c r="BC245" s="178"/>
      <c r="BD245" s="178"/>
      <c r="BE245" s="178"/>
      <c r="BF245" s="178"/>
      <c r="BG245" s="178"/>
      <c r="BH245" s="178"/>
    </row>
    <row r="246" spans="1:60" outlineLevel="1" x14ac:dyDescent="0.2">
      <c r="A246" s="179"/>
      <c r="B246" s="180"/>
      <c r="C246" s="182" t="s">
        <v>200</v>
      </c>
      <c r="D246" s="183"/>
      <c r="E246" s="184">
        <v>-4.1609999999999996</v>
      </c>
      <c r="F246" s="177"/>
      <c r="G246" s="177"/>
      <c r="H246" s="177"/>
      <c r="I246" s="177"/>
      <c r="J246" s="177"/>
      <c r="K246" s="177"/>
      <c r="L246" s="177"/>
      <c r="M246" s="177"/>
      <c r="N246" s="177"/>
      <c r="O246" s="177"/>
      <c r="P246" s="177"/>
      <c r="Q246" s="177"/>
      <c r="R246" s="177"/>
      <c r="S246" s="177"/>
      <c r="T246" s="177"/>
      <c r="U246" s="177"/>
      <c r="V246" s="177"/>
      <c r="W246" s="177"/>
      <c r="X246" s="177"/>
      <c r="Y246" s="178"/>
      <c r="Z246" s="178"/>
      <c r="AA246" s="178"/>
      <c r="AB246" s="178"/>
      <c r="AC246" s="178"/>
      <c r="AD246" s="178"/>
      <c r="AE246" s="178"/>
      <c r="AF246" s="178"/>
      <c r="AG246" s="178" t="s">
        <v>164</v>
      </c>
      <c r="AH246" s="178">
        <v>0</v>
      </c>
      <c r="AI246" s="178"/>
      <c r="AJ246" s="178"/>
      <c r="AK246" s="178"/>
      <c r="AL246" s="178"/>
      <c r="AM246" s="178"/>
      <c r="AN246" s="178"/>
      <c r="AO246" s="178"/>
      <c r="AP246" s="178"/>
      <c r="AQ246" s="178"/>
      <c r="AR246" s="178"/>
      <c r="AS246" s="178"/>
      <c r="AT246" s="178"/>
      <c r="AU246" s="178"/>
      <c r="AV246" s="178"/>
      <c r="AW246" s="178"/>
      <c r="AX246" s="178"/>
      <c r="AY246" s="178"/>
      <c r="AZ246" s="178"/>
      <c r="BA246" s="178"/>
      <c r="BB246" s="178"/>
      <c r="BC246" s="178"/>
      <c r="BD246" s="178"/>
      <c r="BE246" s="178"/>
      <c r="BF246" s="178"/>
      <c r="BG246" s="178"/>
      <c r="BH246" s="178"/>
    </row>
    <row r="247" spans="1:60" outlineLevel="1" x14ac:dyDescent="0.2">
      <c r="A247" s="179"/>
      <c r="B247" s="180"/>
      <c r="C247" s="185" t="s">
        <v>170</v>
      </c>
      <c r="D247" s="186"/>
      <c r="E247" s="187">
        <v>-33.53</v>
      </c>
      <c r="F247" s="177"/>
      <c r="G247" s="177"/>
      <c r="H247" s="177"/>
      <c r="I247" s="177"/>
      <c r="J247" s="177"/>
      <c r="K247" s="177"/>
      <c r="L247" s="177"/>
      <c r="M247" s="177"/>
      <c r="N247" s="177"/>
      <c r="O247" s="177"/>
      <c r="P247" s="177"/>
      <c r="Q247" s="177"/>
      <c r="R247" s="177"/>
      <c r="S247" s="177"/>
      <c r="T247" s="177"/>
      <c r="U247" s="177"/>
      <c r="V247" s="177"/>
      <c r="W247" s="177"/>
      <c r="X247" s="177"/>
      <c r="Y247" s="178"/>
      <c r="Z247" s="178"/>
      <c r="AA247" s="178"/>
      <c r="AB247" s="178"/>
      <c r="AC247" s="178"/>
      <c r="AD247" s="178"/>
      <c r="AE247" s="178"/>
      <c r="AF247" s="178"/>
      <c r="AG247" s="178" t="s">
        <v>164</v>
      </c>
      <c r="AH247" s="178">
        <v>1</v>
      </c>
      <c r="AI247" s="178"/>
      <c r="AJ247" s="178"/>
      <c r="AK247" s="178"/>
      <c r="AL247" s="178"/>
      <c r="AM247" s="178"/>
      <c r="AN247" s="178"/>
      <c r="AO247" s="178"/>
      <c r="AP247" s="178"/>
      <c r="AQ247" s="178"/>
      <c r="AR247" s="178"/>
      <c r="AS247" s="178"/>
      <c r="AT247" s="178"/>
      <c r="AU247" s="178"/>
      <c r="AV247" s="178"/>
      <c r="AW247" s="178"/>
      <c r="AX247" s="178"/>
      <c r="AY247" s="178"/>
      <c r="AZ247" s="178"/>
      <c r="BA247" s="178"/>
      <c r="BB247" s="178"/>
      <c r="BC247" s="178"/>
      <c r="BD247" s="178"/>
      <c r="BE247" s="178"/>
      <c r="BF247" s="178"/>
      <c r="BG247" s="178"/>
      <c r="BH247" s="178"/>
    </row>
    <row r="248" spans="1:60" outlineLevel="1" x14ac:dyDescent="0.2">
      <c r="A248" s="179"/>
      <c r="B248" s="180"/>
      <c r="C248" s="182" t="s">
        <v>201</v>
      </c>
      <c r="D248" s="183"/>
      <c r="E248" s="184"/>
      <c r="F248" s="177"/>
      <c r="G248" s="177"/>
      <c r="H248" s="177"/>
      <c r="I248" s="177"/>
      <c r="J248" s="177"/>
      <c r="K248" s="177"/>
      <c r="L248" s="177"/>
      <c r="M248" s="177"/>
      <c r="N248" s="177"/>
      <c r="O248" s="177"/>
      <c r="P248" s="177"/>
      <c r="Q248" s="177"/>
      <c r="R248" s="177"/>
      <c r="S248" s="177"/>
      <c r="T248" s="177"/>
      <c r="U248" s="177"/>
      <c r="V248" s="177"/>
      <c r="W248" s="177"/>
      <c r="X248" s="177"/>
      <c r="Y248" s="178"/>
      <c r="Z248" s="178"/>
      <c r="AA248" s="178"/>
      <c r="AB248" s="178"/>
      <c r="AC248" s="178"/>
      <c r="AD248" s="178"/>
      <c r="AE248" s="178"/>
      <c r="AF248" s="178"/>
      <c r="AG248" s="178" t="s">
        <v>164</v>
      </c>
      <c r="AH248" s="178">
        <v>0</v>
      </c>
      <c r="AI248" s="178"/>
      <c r="AJ248" s="178"/>
      <c r="AK248" s="178"/>
      <c r="AL248" s="178"/>
      <c r="AM248" s="178"/>
      <c r="AN248" s="178"/>
      <c r="AO248" s="178"/>
      <c r="AP248" s="178"/>
      <c r="AQ248" s="178"/>
      <c r="AR248" s="178"/>
      <c r="AS248" s="178"/>
      <c r="AT248" s="178"/>
      <c r="AU248" s="178"/>
      <c r="AV248" s="178"/>
      <c r="AW248" s="178"/>
      <c r="AX248" s="178"/>
      <c r="AY248" s="178"/>
      <c r="AZ248" s="178"/>
      <c r="BA248" s="178"/>
      <c r="BB248" s="178"/>
      <c r="BC248" s="178"/>
      <c r="BD248" s="178"/>
      <c r="BE248" s="178"/>
      <c r="BF248" s="178"/>
      <c r="BG248" s="178"/>
      <c r="BH248" s="178"/>
    </row>
    <row r="249" spans="1:60" ht="22.5" outlineLevel="1" x14ac:dyDescent="0.2">
      <c r="A249" s="179"/>
      <c r="B249" s="180"/>
      <c r="C249" s="182" t="s">
        <v>202</v>
      </c>
      <c r="D249" s="183"/>
      <c r="E249" s="184">
        <v>13.5168</v>
      </c>
      <c r="F249" s="177"/>
      <c r="G249" s="177"/>
      <c r="H249" s="177"/>
      <c r="I249" s="177"/>
      <c r="J249" s="177"/>
      <c r="K249" s="177"/>
      <c r="L249" s="177"/>
      <c r="M249" s="177"/>
      <c r="N249" s="177"/>
      <c r="O249" s="177"/>
      <c r="P249" s="177"/>
      <c r="Q249" s="177"/>
      <c r="R249" s="177"/>
      <c r="S249" s="177"/>
      <c r="T249" s="177"/>
      <c r="U249" s="177"/>
      <c r="V249" s="177"/>
      <c r="W249" s="177"/>
      <c r="X249" s="177"/>
      <c r="Y249" s="178"/>
      <c r="Z249" s="178"/>
      <c r="AA249" s="178"/>
      <c r="AB249" s="178"/>
      <c r="AC249" s="178"/>
      <c r="AD249" s="178"/>
      <c r="AE249" s="178"/>
      <c r="AF249" s="178"/>
      <c r="AG249" s="178" t="s">
        <v>164</v>
      </c>
      <c r="AH249" s="178">
        <v>0</v>
      </c>
      <c r="AI249" s="178"/>
      <c r="AJ249" s="178"/>
      <c r="AK249" s="178"/>
      <c r="AL249" s="178"/>
      <c r="AM249" s="178"/>
      <c r="AN249" s="178"/>
      <c r="AO249" s="178"/>
      <c r="AP249" s="178"/>
      <c r="AQ249" s="178"/>
      <c r="AR249" s="178"/>
      <c r="AS249" s="178"/>
      <c r="AT249" s="178"/>
      <c r="AU249" s="178"/>
      <c r="AV249" s="178"/>
      <c r="AW249" s="178"/>
      <c r="AX249" s="178"/>
      <c r="AY249" s="178"/>
      <c r="AZ249" s="178"/>
      <c r="BA249" s="178"/>
      <c r="BB249" s="178"/>
      <c r="BC249" s="178"/>
      <c r="BD249" s="178"/>
      <c r="BE249" s="178"/>
      <c r="BF249" s="178"/>
      <c r="BG249" s="178"/>
      <c r="BH249" s="178"/>
    </row>
    <row r="250" spans="1:60" outlineLevel="1" x14ac:dyDescent="0.2">
      <c r="A250" s="179"/>
      <c r="B250" s="180"/>
      <c r="C250" s="182" t="s">
        <v>203</v>
      </c>
      <c r="D250" s="183"/>
      <c r="E250" s="184">
        <v>6.4512</v>
      </c>
      <c r="F250" s="177"/>
      <c r="G250" s="177"/>
      <c r="H250" s="177"/>
      <c r="I250" s="177"/>
      <c r="J250" s="177"/>
      <c r="K250" s="177"/>
      <c r="L250" s="177"/>
      <c r="M250" s="177"/>
      <c r="N250" s="177"/>
      <c r="O250" s="177"/>
      <c r="P250" s="177"/>
      <c r="Q250" s="177"/>
      <c r="R250" s="177"/>
      <c r="S250" s="177"/>
      <c r="T250" s="177"/>
      <c r="U250" s="177"/>
      <c r="V250" s="177"/>
      <c r="W250" s="177"/>
      <c r="X250" s="177"/>
      <c r="Y250" s="178"/>
      <c r="Z250" s="178"/>
      <c r="AA250" s="178"/>
      <c r="AB250" s="178"/>
      <c r="AC250" s="178"/>
      <c r="AD250" s="178"/>
      <c r="AE250" s="178"/>
      <c r="AF250" s="178"/>
      <c r="AG250" s="178" t="s">
        <v>164</v>
      </c>
      <c r="AH250" s="178">
        <v>0</v>
      </c>
      <c r="AI250" s="178"/>
      <c r="AJ250" s="178"/>
      <c r="AK250" s="178"/>
      <c r="AL250" s="178"/>
      <c r="AM250" s="178"/>
      <c r="AN250" s="178"/>
      <c r="AO250" s="178"/>
      <c r="AP250" s="178"/>
      <c r="AQ250" s="178"/>
      <c r="AR250" s="178"/>
      <c r="AS250" s="178"/>
      <c r="AT250" s="178"/>
      <c r="AU250" s="178"/>
      <c r="AV250" s="178"/>
      <c r="AW250" s="178"/>
      <c r="AX250" s="178"/>
      <c r="AY250" s="178"/>
      <c r="AZ250" s="178"/>
      <c r="BA250" s="178"/>
      <c r="BB250" s="178"/>
      <c r="BC250" s="178"/>
      <c r="BD250" s="178"/>
      <c r="BE250" s="178"/>
      <c r="BF250" s="178"/>
      <c r="BG250" s="178"/>
      <c r="BH250" s="178"/>
    </row>
    <row r="251" spans="1:60" outlineLevel="1" x14ac:dyDescent="0.2">
      <c r="A251" s="179"/>
      <c r="B251" s="180"/>
      <c r="C251" s="185" t="s">
        <v>170</v>
      </c>
      <c r="D251" s="186"/>
      <c r="E251" s="187">
        <v>19.968</v>
      </c>
      <c r="F251" s="177"/>
      <c r="G251" s="177"/>
      <c r="H251" s="177"/>
      <c r="I251" s="177"/>
      <c r="J251" s="177"/>
      <c r="K251" s="177"/>
      <c r="L251" s="177"/>
      <c r="M251" s="177"/>
      <c r="N251" s="177"/>
      <c r="O251" s="177"/>
      <c r="P251" s="177"/>
      <c r="Q251" s="177"/>
      <c r="R251" s="177"/>
      <c r="S251" s="177"/>
      <c r="T251" s="177"/>
      <c r="U251" s="177"/>
      <c r="V251" s="177"/>
      <c r="W251" s="177"/>
      <c r="X251" s="177"/>
      <c r="Y251" s="178"/>
      <c r="Z251" s="178"/>
      <c r="AA251" s="178"/>
      <c r="AB251" s="178"/>
      <c r="AC251" s="178"/>
      <c r="AD251" s="178"/>
      <c r="AE251" s="178"/>
      <c r="AF251" s="178"/>
      <c r="AG251" s="178" t="s">
        <v>164</v>
      </c>
      <c r="AH251" s="178">
        <v>1</v>
      </c>
      <c r="AI251" s="178"/>
      <c r="AJ251" s="178"/>
      <c r="AK251" s="178"/>
      <c r="AL251" s="178"/>
      <c r="AM251" s="178"/>
      <c r="AN251" s="178"/>
      <c r="AO251" s="178"/>
      <c r="AP251" s="178"/>
      <c r="AQ251" s="178"/>
      <c r="AR251" s="178"/>
      <c r="AS251" s="178"/>
      <c r="AT251" s="178"/>
      <c r="AU251" s="178"/>
      <c r="AV251" s="178"/>
      <c r="AW251" s="178"/>
      <c r="AX251" s="178"/>
      <c r="AY251" s="178"/>
      <c r="AZ251" s="178"/>
      <c r="BA251" s="178"/>
      <c r="BB251" s="178"/>
      <c r="BC251" s="178"/>
      <c r="BD251" s="178"/>
      <c r="BE251" s="178"/>
      <c r="BF251" s="178"/>
      <c r="BG251" s="178"/>
      <c r="BH251" s="178"/>
    </row>
    <row r="252" spans="1:60" outlineLevel="1" x14ac:dyDescent="0.2">
      <c r="A252" s="179"/>
      <c r="B252" s="180"/>
      <c r="C252" s="182" t="s">
        <v>163</v>
      </c>
      <c r="D252" s="183"/>
      <c r="E252" s="184"/>
      <c r="F252" s="177"/>
      <c r="G252" s="177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7"/>
      <c r="U252" s="177"/>
      <c r="V252" s="177"/>
      <c r="W252" s="177"/>
      <c r="X252" s="177"/>
      <c r="Y252" s="178"/>
      <c r="Z252" s="178"/>
      <c r="AA252" s="178"/>
      <c r="AB252" s="178"/>
      <c r="AC252" s="178"/>
      <c r="AD252" s="178"/>
      <c r="AE252" s="178"/>
      <c r="AF252" s="178"/>
      <c r="AG252" s="178" t="s">
        <v>164</v>
      </c>
      <c r="AH252" s="178">
        <v>0</v>
      </c>
      <c r="AI252" s="178"/>
      <c r="AJ252" s="178"/>
      <c r="AK252" s="178"/>
      <c r="AL252" s="178"/>
      <c r="AM252" s="178"/>
      <c r="AN252" s="178"/>
      <c r="AO252" s="178"/>
      <c r="AP252" s="178"/>
      <c r="AQ252" s="178"/>
      <c r="AR252" s="178"/>
      <c r="AS252" s="178"/>
      <c r="AT252" s="178"/>
      <c r="AU252" s="178"/>
      <c r="AV252" s="178"/>
      <c r="AW252" s="178"/>
      <c r="AX252" s="178"/>
      <c r="AY252" s="178"/>
      <c r="AZ252" s="178"/>
      <c r="BA252" s="178"/>
      <c r="BB252" s="178"/>
      <c r="BC252" s="178"/>
      <c r="BD252" s="178"/>
      <c r="BE252" s="178"/>
      <c r="BF252" s="178"/>
      <c r="BG252" s="178"/>
      <c r="BH252" s="178"/>
    </row>
    <row r="253" spans="1:60" outlineLevel="1" x14ac:dyDescent="0.2">
      <c r="A253" s="179"/>
      <c r="B253" s="180"/>
      <c r="C253" s="182" t="s">
        <v>178</v>
      </c>
      <c r="D253" s="183"/>
      <c r="E253" s="184">
        <v>73.900000000000006</v>
      </c>
      <c r="F253" s="177"/>
      <c r="G253" s="177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7"/>
      <c r="U253" s="177"/>
      <c r="V253" s="177"/>
      <c r="W253" s="177"/>
      <c r="X253" s="177"/>
      <c r="Y253" s="178"/>
      <c r="Z253" s="178"/>
      <c r="AA253" s="178"/>
      <c r="AB253" s="178"/>
      <c r="AC253" s="178"/>
      <c r="AD253" s="178"/>
      <c r="AE253" s="178"/>
      <c r="AF253" s="178"/>
      <c r="AG253" s="178" t="s">
        <v>164</v>
      </c>
      <c r="AH253" s="178">
        <v>0</v>
      </c>
      <c r="AI253" s="178"/>
      <c r="AJ253" s="178"/>
      <c r="AK253" s="178"/>
      <c r="AL253" s="178"/>
      <c r="AM253" s="178"/>
      <c r="AN253" s="178"/>
      <c r="AO253" s="178"/>
      <c r="AP253" s="178"/>
      <c r="AQ253" s="178"/>
      <c r="AR253" s="178"/>
      <c r="AS253" s="178"/>
      <c r="AT253" s="178"/>
      <c r="AU253" s="178"/>
      <c r="AV253" s="178"/>
      <c r="AW253" s="178"/>
      <c r="AX253" s="178"/>
      <c r="AY253" s="178"/>
      <c r="AZ253" s="178"/>
      <c r="BA253" s="178"/>
      <c r="BB253" s="178"/>
      <c r="BC253" s="178"/>
      <c r="BD253" s="178"/>
      <c r="BE253" s="178"/>
      <c r="BF253" s="178"/>
      <c r="BG253" s="178"/>
      <c r="BH253" s="178"/>
    </row>
    <row r="254" spans="1:60" outlineLevel="1" x14ac:dyDescent="0.2">
      <c r="A254" s="179"/>
      <c r="B254" s="180"/>
      <c r="C254" s="182" t="s">
        <v>179</v>
      </c>
      <c r="D254" s="183"/>
      <c r="E254" s="184">
        <v>34.799999999999997</v>
      </c>
      <c r="F254" s="177"/>
      <c r="G254" s="177"/>
      <c r="H254" s="177"/>
      <c r="I254" s="177"/>
      <c r="J254" s="177"/>
      <c r="K254" s="177"/>
      <c r="L254" s="177"/>
      <c r="M254" s="177"/>
      <c r="N254" s="177"/>
      <c r="O254" s="177"/>
      <c r="P254" s="177"/>
      <c r="Q254" s="177"/>
      <c r="R254" s="177"/>
      <c r="S254" s="177"/>
      <c r="T254" s="177"/>
      <c r="U254" s="177"/>
      <c r="V254" s="177"/>
      <c r="W254" s="177"/>
      <c r="X254" s="177"/>
      <c r="Y254" s="178"/>
      <c r="Z254" s="178"/>
      <c r="AA254" s="178"/>
      <c r="AB254" s="178"/>
      <c r="AC254" s="178"/>
      <c r="AD254" s="178"/>
      <c r="AE254" s="178"/>
      <c r="AF254" s="178"/>
      <c r="AG254" s="178" t="s">
        <v>164</v>
      </c>
      <c r="AH254" s="178">
        <v>0</v>
      </c>
      <c r="AI254" s="178"/>
      <c r="AJ254" s="178"/>
      <c r="AK254" s="178"/>
      <c r="AL254" s="178"/>
      <c r="AM254" s="178"/>
      <c r="AN254" s="178"/>
      <c r="AO254" s="178"/>
      <c r="AP254" s="178"/>
      <c r="AQ254" s="178"/>
      <c r="AR254" s="178"/>
      <c r="AS254" s="178"/>
      <c r="AT254" s="178"/>
      <c r="AU254" s="178"/>
      <c r="AV254" s="178"/>
      <c r="AW254" s="178"/>
      <c r="AX254" s="178"/>
      <c r="AY254" s="178"/>
      <c r="AZ254" s="178"/>
      <c r="BA254" s="178"/>
      <c r="BB254" s="178"/>
      <c r="BC254" s="178"/>
      <c r="BD254" s="178"/>
      <c r="BE254" s="178"/>
      <c r="BF254" s="178"/>
      <c r="BG254" s="178"/>
      <c r="BH254" s="178"/>
    </row>
    <row r="255" spans="1:60" outlineLevel="1" x14ac:dyDescent="0.2">
      <c r="A255" s="179"/>
      <c r="B255" s="180"/>
      <c r="C255" s="185" t="s">
        <v>170</v>
      </c>
      <c r="D255" s="186"/>
      <c r="E255" s="187">
        <v>108.7</v>
      </c>
      <c r="F255" s="177"/>
      <c r="G255" s="177"/>
      <c r="H255" s="177"/>
      <c r="I255" s="177"/>
      <c r="J255" s="177"/>
      <c r="K255" s="177"/>
      <c r="L255" s="177"/>
      <c r="M255" s="177"/>
      <c r="N255" s="177"/>
      <c r="O255" s="177"/>
      <c r="P255" s="177"/>
      <c r="Q255" s="177"/>
      <c r="R255" s="177"/>
      <c r="S255" s="177"/>
      <c r="T255" s="177"/>
      <c r="U255" s="177"/>
      <c r="V255" s="177"/>
      <c r="W255" s="177"/>
      <c r="X255" s="177"/>
      <c r="Y255" s="178"/>
      <c r="Z255" s="178"/>
      <c r="AA255" s="178"/>
      <c r="AB255" s="178"/>
      <c r="AC255" s="178"/>
      <c r="AD255" s="178"/>
      <c r="AE255" s="178"/>
      <c r="AF255" s="178"/>
      <c r="AG255" s="178" t="s">
        <v>164</v>
      </c>
      <c r="AH255" s="178">
        <v>1</v>
      </c>
      <c r="AI255" s="178"/>
      <c r="AJ255" s="178"/>
      <c r="AK255" s="178"/>
      <c r="AL255" s="178"/>
      <c r="AM255" s="178"/>
      <c r="AN255" s="178"/>
      <c r="AO255" s="178"/>
      <c r="AP255" s="178"/>
      <c r="AQ255" s="178"/>
      <c r="AR255" s="178"/>
      <c r="AS255" s="178"/>
      <c r="AT255" s="178"/>
      <c r="AU255" s="178"/>
      <c r="AV255" s="178"/>
      <c r="AW255" s="178"/>
      <c r="AX255" s="178"/>
      <c r="AY255" s="178"/>
      <c r="AZ255" s="178"/>
      <c r="BA255" s="178"/>
      <c r="BB255" s="178"/>
      <c r="BC255" s="178"/>
      <c r="BD255" s="178"/>
      <c r="BE255" s="178"/>
      <c r="BF255" s="178"/>
      <c r="BG255" s="178"/>
      <c r="BH255" s="178"/>
    </row>
    <row r="256" spans="1:60" outlineLevel="1" x14ac:dyDescent="0.2">
      <c r="A256" s="169">
        <v>32</v>
      </c>
      <c r="B256" s="170" t="s">
        <v>408</v>
      </c>
      <c r="C256" s="171" t="s">
        <v>409</v>
      </c>
      <c r="D256" s="172" t="s">
        <v>157</v>
      </c>
      <c r="E256" s="173">
        <v>326.56400000000002</v>
      </c>
      <c r="F256" s="174"/>
      <c r="G256" s="175">
        <f>ROUND(E256*F256,2)</f>
        <v>0</v>
      </c>
      <c r="H256" s="174"/>
      <c r="I256" s="175">
        <f>ROUND(E256*H256,2)</f>
        <v>0</v>
      </c>
      <c r="J256" s="174"/>
      <c r="K256" s="175">
        <f>ROUND(E256*J256,2)</f>
        <v>0</v>
      </c>
      <c r="L256" s="175">
        <v>21</v>
      </c>
      <c r="M256" s="175">
        <f>G256*(1+L256/100)</f>
        <v>0</v>
      </c>
      <c r="N256" s="175">
        <v>0</v>
      </c>
      <c r="O256" s="175">
        <f>ROUND(E256*N256,2)</f>
        <v>0</v>
      </c>
      <c r="P256" s="175">
        <v>0</v>
      </c>
      <c r="Q256" s="175">
        <f>ROUND(E256*P256,2)</f>
        <v>0</v>
      </c>
      <c r="R256" s="175"/>
      <c r="S256" s="175" t="s">
        <v>158</v>
      </c>
      <c r="T256" s="176" t="s">
        <v>158</v>
      </c>
      <c r="U256" s="177">
        <v>2.1000000000000001E-2</v>
      </c>
      <c r="V256" s="177">
        <f>ROUND(E256*U256,2)</f>
        <v>6.86</v>
      </c>
      <c r="W256" s="177"/>
      <c r="X256" s="177" t="s">
        <v>159</v>
      </c>
      <c r="Y256" s="178"/>
      <c r="Z256" s="178"/>
      <c r="AA256" s="178"/>
      <c r="AB256" s="178"/>
      <c r="AC256" s="178"/>
      <c r="AD256" s="178"/>
      <c r="AE256" s="178"/>
      <c r="AF256" s="178"/>
      <c r="AG256" s="178" t="s">
        <v>174</v>
      </c>
      <c r="AH256" s="178"/>
      <c r="AI256" s="178"/>
      <c r="AJ256" s="178"/>
      <c r="AK256" s="178"/>
      <c r="AL256" s="178"/>
      <c r="AM256" s="178"/>
      <c r="AN256" s="178"/>
      <c r="AO256" s="178"/>
      <c r="AP256" s="178"/>
      <c r="AQ256" s="178"/>
      <c r="AR256" s="178"/>
      <c r="AS256" s="178"/>
      <c r="AT256" s="178"/>
      <c r="AU256" s="178"/>
      <c r="AV256" s="178"/>
      <c r="AW256" s="178"/>
      <c r="AX256" s="178"/>
      <c r="AY256" s="178"/>
      <c r="AZ256" s="178"/>
      <c r="BA256" s="178"/>
      <c r="BB256" s="178"/>
      <c r="BC256" s="178"/>
      <c r="BD256" s="178"/>
      <c r="BE256" s="178"/>
      <c r="BF256" s="178"/>
      <c r="BG256" s="178"/>
      <c r="BH256" s="178"/>
    </row>
    <row r="257" spans="1:60" outlineLevel="1" x14ac:dyDescent="0.2">
      <c r="A257" s="179"/>
      <c r="B257" s="180"/>
      <c r="C257" s="182" t="s">
        <v>163</v>
      </c>
      <c r="D257" s="183"/>
      <c r="E257" s="184"/>
      <c r="F257" s="177"/>
      <c r="G257" s="177"/>
      <c r="H257" s="177"/>
      <c r="I257" s="177"/>
      <c r="J257" s="177"/>
      <c r="K257" s="177"/>
      <c r="L257" s="177"/>
      <c r="M257" s="177"/>
      <c r="N257" s="177"/>
      <c r="O257" s="177"/>
      <c r="P257" s="177"/>
      <c r="Q257" s="177"/>
      <c r="R257" s="177"/>
      <c r="S257" s="177"/>
      <c r="T257" s="177"/>
      <c r="U257" s="177"/>
      <c r="V257" s="177"/>
      <c r="W257" s="177"/>
      <c r="X257" s="177"/>
      <c r="Y257" s="178"/>
      <c r="Z257" s="178"/>
      <c r="AA257" s="178"/>
      <c r="AB257" s="178"/>
      <c r="AC257" s="178"/>
      <c r="AD257" s="178"/>
      <c r="AE257" s="178"/>
      <c r="AF257" s="178"/>
      <c r="AG257" s="178" t="s">
        <v>164</v>
      </c>
      <c r="AH257" s="178">
        <v>0</v>
      </c>
      <c r="AI257" s="178"/>
      <c r="AJ257" s="178"/>
      <c r="AK257" s="178"/>
      <c r="AL257" s="178"/>
      <c r="AM257" s="178"/>
      <c r="AN257" s="178"/>
      <c r="AO257" s="178"/>
      <c r="AP257" s="178"/>
      <c r="AQ257" s="178"/>
      <c r="AR257" s="178"/>
      <c r="AS257" s="178"/>
      <c r="AT257" s="178"/>
      <c r="AU257" s="178"/>
      <c r="AV257" s="178"/>
      <c r="AW257" s="178"/>
      <c r="AX257" s="178"/>
      <c r="AY257" s="178"/>
      <c r="AZ257" s="178"/>
      <c r="BA257" s="178"/>
      <c r="BB257" s="178"/>
      <c r="BC257" s="178"/>
      <c r="BD257" s="178"/>
      <c r="BE257" s="178"/>
      <c r="BF257" s="178"/>
      <c r="BG257" s="178"/>
      <c r="BH257" s="178"/>
    </row>
    <row r="258" spans="1:60" outlineLevel="1" x14ac:dyDescent="0.2">
      <c r="A258" s="179"/>
      <c r="B258" s="180"/>
      <c r="C258" s="182" t="s">
        <v>192</v>
      </c>
      <c r="D258" s="183"/>
      <c r="E258" s="184"/>
      <c r="F258" s="177"/>
      <c r="G258" s="177"/>
      <c r="H258" s="177"/>
      <c r="I258" s="177"/>
      <c r="J258" s="177"/>
      <c r="K258" s="177"/>
      <c r="L258" s="177"/>
      <c r="M258" s="177"/>
      <c r="N258" s="177"/>
      <c r="O258" s="177"/>
      <c r="P258" s="177"/>
      <c r="Q258" s="177"/>
      <c r="R258" s="177"/>
      <c r="S258" s="177"/>
      <c r="T258" s="177"/>
      <c r="U258" s="177"/>
      <c r="V258" s="177"/>
      <c r="W258" s="177"/>
      <c r="X258" s="177"/>
      <c r="Y258" s="178"/>
      <c r="Z258" s="178"/>
      <c r="AA258" s="178"/>
      <c r="AB258" s="178"/>
      <c r="AC258" s="178"/>
      <c r="AD258" s="178"/>
      <c r="AE258" s="178"/>
      <c r="AF258" s="178"/>
      <c r="AG258" s="178" t="s">
        <v>164</v>
      </c>
      <c r="AH258" s="178">
        <v>0</v>
      </c>
      <c r="AI258" s="178"/>
      <c r="AJ258" s="178"/>
      <c r="AK258" s="178"/>
      <c r="AL258" s="178"/>
      <c r="AM258" s="178"/>
      <c r="AN258" s="178"/>
      <c r="AO258" s="178"/>
      <c r="AP258" s="178"/>
      <c r="AQ258" s="178"/>
      <c r="AR258" s="178"/>
      <c r="AS258" s="178"/>
      <c r="AT258" s="178"/>
      <c r="AU258" s="178"/>
      <c r="AV258" s="178"/>
      <c r="AW258" s="178"/>
      <c r="AX258" s="178"/>
      <c r="AY258" s="178"/>
      <c r="AZ258" s="178"/>
      <c r="BA258" s="178"/>
      <c r="BB258" s="178"/>
      <c r="BC258" s="178"/>
      <c r="BD258" s="178"/>
      <c r="BE258" s="178"/>
      <c r="BF258" s="178"/>
      <c r="BG258" s="178"/>
      <c r="BH258" s="178"/>
    </row>
    <row r="259" spans="1:60" outlineLevel="1" x14ac:dyDescent="0.2">
      <c r="A259" s="179"/>
      <c r="B259" s="180"/>
      <c r="C259" s="182" t="s">
        <v>193</v>
      </c>
      <c r="D259" s="183"/>
      <c r="E259" s="184"/>
      <c r="F259" s="177"/>
      <c r="G259" s="177"/>
      <c r="H259" s="177"/>
      <c r="I259" s="177"/>
      <c r="J259" s="177"/>
      <c r="K259" s="177"/>
      <c r="L259" s="177"/>
      <c r="M259" s="177"/>
      <c r="N259" s="177"/>
      <c r="O259" s="177"/>
      <c r="P259" s="177"/>
      <c r="Q259" s="177"/>
      <c r="R259" s="177"/>
      <c r="S259" s="177"/>
      <c r="T259" s="177"/>
      <c r="U259" s="177"/>
      <c r="V259" s="177"/>
      <c r="W259" s="177"/>
      <c r="X259" s="177"/>
      <c r="Y259" s="178"/>
      <c r="Z259" s="178"/>
      <c r="AA259" s="178"/>
      <c r="AB259" s="178"/>
      <c r="AC259" s="178"/>
      <c r="AD259" s="178"/>
      <c r="AE259" s="178"/>
      <c r="AF259" s="178"/>
      <c r="AG259" s="178" t="s">
        <v>164</v>
      </c>
      <c r="AH259" s="178">
        <v>0</v>
      </c>
      <c r="AI259" s="178"/>
      <c r="AJ259" s="178"/>
      <c r="AK259" s="178"/>
      <c r="AL259" s="178"/>
      <c r="AM259" s="178"/>
      <c r="AN259" s="178"/>
      <c r="AO259" s="178"/>
      <c r="AP259" s="178"/>
      <c r="AQ259" s="178"/>
      <c r="AR259" s="178"/>
      <c r="AS259" s="178"/>
      <c r="AT259" s="178"/>
      <c r="AU259" s="178"/>
      <c r="AV259" s="178"/>
      <c r="AW259" s="178"/>
      <c r="AX259" s="178"/>
      <c r="AY259" s="178"/>
      <c r="AZ259" s="178"/>
      <c r="BA259" s="178"/>
      <c r="BB259" s="178"/>
      <c r="BC259" s="178"/>
      <c r="BD259" s="178"/>
      <c r="BE259" s="178"/>
      <c r="BF259" s="178"/>
      <c r="BG259" s="178"/>
      <c r="BH259" s="178"/>
    </row>
    <row r="260" spans="1:60" ht="22.5" outlineLevel="1" x14ac:dyDescent="0.2">
      <c r="A260" s="179"/>
      <c r="B260" s="180"/>
      <c r="C260" s="182" t="s">
        <v>194</v>
      </c>
      <c r="D260" s="183"/>
      <c r="E260" s="184"/>
      <c r="F260" s="177"/>
      <c r="G260" s="177"/>
      <c r="H260" s="177"/>
      <c r="I260" s="177"/>
      <c r="J260" s="177"/>
      <c r="K260" s="177"/>
      <c r="L260" s="177"/>
      <c r="M260" s="177"/>
      <c r="N260" s="177"/>
      <c r="O260" s="177"/>
      <c r="P260" s="177"/>
      <c r="Q260" s="177"/>
      <c r="R260" s="177"/>
      <c r="S260" s="177"/>
      <c r="T260" s="177"/>
      <c r="U260" s="177"/>
      <c r="V260" s="177"/>
      <c r="W260" s="177"/>
      <c r="X260" s="177"/>
      <c r="Y260" s="178"/>
      <c r="Z260" s="178"/>
      <c r="AA260" s="178"/>
      <c r="AB260" s="178"/>
      <c r="AC260" s="178"/>
      <c r="AD260" s="178"/>
      <c r="AE260" s="178"/>
      <c r="AF260" s="178"/>
      <c r="AG260" s="178" t="s">
        <v>164</v>
      </c>
      <c r="AH260" s="178">
        <v>0</v>
      </c>
      <c r="AI260" s="178"/>
      <c r="AJ260" s="178"/>
      <c r="AK260" s="178"/>
      <c r="AL260" s="178"/>
      <c r="AM260" s="178"/>
      <c r="AN260" s="178"/>
      <c r="AO260" s="178"/>
      <c r="AP260" s="178"/>
      <c r="AQ260" s="178"/>
      <c r="AR260" s="178"/>
      <c r="AS260" s="178"/>
      <c r="AT260" s="178"/>
      <c r="AU260" s="178"/>
      <c r="AV260" s="178"/>
      <c r="AW260" s="178"/>
      <c r="AX260" s="178"/>
      <c r="AY260" s="178"/>
      <c r="AZ260" s="178"/>
      <c r="BA260" s="178"/>
      <c r="BB260" s="178"/>
      <c r="BC260" s="178"/>
      <c r="BD260" s="178"/>
      <c r="BE260" s="178"/>
      <c r="BF260" s="178"/>
      <c r="BG260" s="178"/>
      <c r="BH260" s="178"/>
    </row>
    <row r="261" spans="1:60" outlineLevel="1" x14ac:dyDescent="0.2">
      <c r="A261" s="179"/>
      <c r="B261" s="180"/>
      <c r="C261" s="182" t="s">
        <v>195</v>
      </c>
      <c r="D261" s="183"/>
      <c r="E261" s="184">
        <v>138.684</v>
      </c>
      <c r="F261" s="177"/>
      <c r="G261" s="177"/>
      <c r="H261" s="177"/>
      <c r="I261" s="177"/>
      <c r="J261" s="177"/>
      <c r="K261" s="177"/>
      <c r="L261" s="177"/>
      <c r="M261" s="177"/>
      <c r="N261" s="177"/>
      <c r="O261" s="177"/>
      <c r="P261" s="177"/>
      <c r="Q261" s="177"/>
      <c r="R261" s="177"/>
      <c r="S261" s="177"/>
      <c r="T261" s="177"/>
      <c r="U261" s="177"/>
      <c r="V261" s="177"/>
      <c r="W261" s="177"/>
      <c r="X261" s="177"/>
      <c r="Y261" s="178"/>
      <c r="Z261" s="178"/>
      <c r="AA261" s="178"/>
      <c r="AB261" s="178"/>
      <c r="AC261" s="178"/>
      <c r="AD261" s="178"/>
      <c r="AE261" s="178"/>
      <c r="AF261" s="178"/>
      <c r="AG261" s="178" t="s">
        <v>164</v>
      </c>
      <c r="AH261" s="178">
        <v>0</v>
      </c>
      <c r="AI261" s="178"/>
      <c r="AJ261" s="178"/>
      <c r="AK261" s="178"/>
      <c r="AL261" s="178"/>
      <c r="AM261" s="178"/>
      <c r="AN261" s="178"/>
      <c r="AO261" s="178"/>
      <c r="AP261" s="178"/>
      <c r="AQ261" s="178"/>
      <c r="AR261" s="178"/>
      <c r="AS261" s="178"/>
      <c r="AT261" s="178"/>
      <c r="AU261" s="178"/>
      <c r="AV261" s="178"/>
      <c r="AW261" s="178"/>
      <c r="AX261" s="178"/>
      <c r="AY261" s="178"/>
      <c r="AZ261" s="178"/>
      <c r="BA261" s="178"/>
      <c r="BB261" s="178"/>
      <c r="BC261" s="178"/>
      <c r="BD261" s="178"/>
      <c r="BE261" s="178"/>
      <c r="BF261" s="178"/>
      <c r="BG261" s="178"/>
      <c r="BH261" s="178"/>
    </row>
    <row r="262" spans="1:60" outlineLevel="1" x14ac:dyDescent="0.2">
      <c r="A262" s="179"/>
      <c r="B262" s="180"/>
      <c r="C262" s="182" t="s">
        <v>196</v>
      </c>
      <c r="D262" s="183"/>
      <c r="E262" s="184">
        <v>92.742000000000004</v>
      </c>
      <c r="F262" s="177"/>
      <c r="G262" s="177"/>
      <c r="H262" s="177"/>
      <c r="I262" s="177"/>
      <c r="J262" s="177"/>
      <c r="K262" s="177"/>
      <c r="L262" s="177"/>
      <c r="M262" s="177"/>
      <c r="N262" s="177"/>
      <c r="O262" s="177"/>
      <c r="P262" s="177"/>
      <c r="Q262" s="177"/>
      <c r="R262" s="177"/>
      <c r="S262" s="177"/>
      <c r="T262" s="177"/>
      <c r="U262" s="177"/>
      <c r="V262" s="177"/>
      <c r="W262" s="177"/>
      <c r="X262" s="177"/>
      <c r="Y262" s="178"/>
      <c r="Z262" s="178"/>
      <c r="AA262" s="178"/>
      <c r="AB262" s="178"/>
      <c r="AC262" s="178"/>
      <c r="AD262" s="178"/>
      <c r="AE262" s="178"/>
      <c r="AF262" s="178"/>
      <c r="AG262" s="178" t="s">
        <v>164</v>
      </c>
      <c r="AH262" s="178">
        <v>0</v>
      </c>
      <c r="AI262" s="178"/>
      <c r="AJ262" s="178"/>
      <c r="AK262" s="178"/>
      <c r="AL262" s="178"/>
      <c r="AM262" s="178"/>
      <c r="AN262" s="178"/>
      <c r="AO262" s="178"/>
      <c r="AP262" s="178"/>
      <c r="AQ262" s="178"/>
      <c r="AR262" s="178"/>
      <c r="AS262" s="178"/>
      <c r="AT262" s="178"/>
      <c r="AU262" s="178"/>
      <c r="AV262" s="178"/>
      <c r="AW262" s="178"/>
      <c r="AX262" s="178"/>
      <c r="AY262" s="178"/>
      <c r="AZ262" s="178"/>
      <c r="BA262" s="178"/>
      <c r="BB262" s="178"/>
      <c r="BC262" s="178"/>
      <c r="BD262" s="178"/>
      <c r="BE262" s="178"/>
      <c r="BF262" s="178"/>
      <c r="BG262" s="178"/>
      <c r="BH262" s="178"/>
    </row>
    <row r="263" spans="1:60" outlineLevel="1" x14ac:dyDescent="0.2">
      <c r="A263" s="179"/>
      <c r="B263" s="180"/>
      <c r="C263" s="185" t="s">
        <v>170</v>
      </c>
      <c r="D263" s="186"/>
      <c r="E263" s="187">
        <v>231.42599999999999</v>
      </c>
      <c r="F263" s="177"/>
      <c r="G263" s="177"/>
      <c r="H263" s="177"/>
      <c r="I263" s="177"/>
      <c r="J263" s="177"/>
      <c r="K263" s="177"/>
      <c r="L263" s="177"/>
      <c r="M263" s="177"/>
      <c r="N263" s="177"/>
      <c r="O263" s="177"/>
      <c r="P263" s="177"/>
      <c r="Q263" s="177"/>
      <c r="R263" s="177"/>
      <c r="S263" s="177"/>
      <c r="T263" s="177"/>
      <c r="U263" s="177"/>
      <c r="V263" s="177"/>
      <c r="W263" s="177"/>
      <c r="X263" s="177"/>
      <c r="Y263" s="178"/>
      <c r="Z263" s="178"/>
      <c r="AA263" s="178"/>
      <c r="AB263" s="178"/>
      <c r="AC263" s="178"/>
      <c r="AD263" s="178"/>
      <c r="AE263" s="178"/>
      <c r="AF263" s="178"/>
      <c r="AG263" s="178" t="s">
        <v>164</v>
      </c>
      <c r="AH263" s="178">
        <v>1</v>
      </c>
      <c r="AI263" s="178"/>
      <c r="AJ263" s="178"/>
      <c r="AK263" s="178"/>
      <c r="AL263" s="178"/>
      <c r="AM263" s="178"/>
      <c r="AN263" s="178"/>
      <c r="AO263" s="178"/>
      <c r="AP263" s="178"/>
      <c r="AQ263" s="178"/>
      <c r="AR263" s="178"/>
      <c r="AS263" s="178"/>
      <c r="AT263" s="178"/>
      <c r="AU263" s="178"/>
      <c r="AV263" s="178"/>
      <c r="AW263" s="178"/>
      <c r="AX263" s="178"/>
      <c r="AY263" s="178"/>
      <c r="AZ263" s="178"/>
      <c r="BA263" s="178"/>
      <c r="BB263" s="178"/>
      <c r="BC263" s="178"/>
      <c r="BD263" s="178"/>
      <c r="BE263" s="178"/>
      <c r="BF263" s="178"/>
      <c r="BG263" s="178"/>
      <c r="BH263" s="178"/>
    </row>
    <row r="264" spans="1:60" outlineLevel="1" x14ac:dyDescent="0.2">
      <c r="A264" s="179"/>
      <c r="B264" s="180"/>
      <c r="C264" s="182" t="s">
        <v>197</v>
      </c>
      <c r="D264" s="183"/>
      <c r="E264" s="184"/>
      <c r="F264" s="177"/>
      <c r="G264" s="177"/>
      <c r="H264" s="177"/>
      <c r="I264" s="177"/>
      <c r="J264" s="177"/>
      <c r="K264" s="177"/>
      <c r="L264" s="177"/>
      <c r="M264" s="177"/>
      <c r="N264" s="177"/>
      <c r="O264" s="177"/>
      <c r="P264" s="177"/>
      <c r="Q264" s="177"/>
      <c r="R264" s="177"/>
      <c r="S264" s="177"/>
      <c r="T264" s="177"/>
      <c r="U264" s="177"/>
      <c r="V264" s="177"/>
      <c r="W264" s="177"/>
      <c r="X264" s="177"/>
      <c r="Y264" s="178"/>
      <c r="Z264" s="178"/>
      <c r="AA264" s="178"/>
      <c r="AB264" s="178"/>
      <c r="AC264" s="178"/>
      <c r="AD264" s="178"/>
      <c r="AE264" s="178"/>
      <c r="AF264" s="178"/>
      <c r="AG264" s="178" t="s">
        <v>164</v>
      </c>
      <c r="AH264" s="178">
        <v>0</v>
      </c>
      <c r="AI264" s="178"/>
      <c r="AJ264" s="178"/>
      <c r="AK264" s="178"/>
      <c r="AL264" s="178"/>
      <c r="AM264" s="178"/>
      <c r="AN264" s="178"/>
      <c r="AO264" s="178"/>
      <c r="AP264" s="178"/>
      <c r="AQ264" s="178"/>
      <c r="AR264" s="178"/>
      <c r="AS264" s="178"/>
      <c r="AT264" s="178"/>
      <c r="AU264" s="178"/>
      <c r="AV264" s="178"/>
      <c r="AW264" s="178"/>
      <c r="AX264" s="178"/>
      <c r="AY264" s="178"/>
      <c r="AZ264" s="178"/>
      <c r="BA264" s="178"/>
      <c r="BB264" s="178"/>
      <c r="BC264" s="178"/>
      <c r="BD264" s="178"/>
      <c r="BE264" s="178"/>
      <c r="BF264" s="178"/>
      <c r="BG264" s="178"/>
      <c r="BH264" s="178"/>
    </row>
    <row r="265" spans="1:60" outlineLevel="1" x14ac:dyDescent="0.2">
      <c r="A265" s="179"/>
      <c r="B265" s="180"/>
      <c r="C265" s="182" t="s">
        <v>198</v>
      </c>
      <c r="D265" s="183"/>
      <c r="E265" s="184">
        <v>-20.575800000000001</v>
      </c>
      <c r="F265" s="177"/>
      <c r="G265" s="177"/>
      <c r="H265" s="177"/>
      <c r="I265" s="177"/>
      <c r="J265" s="177"/>
      <c r="K265" s="177"/>
      <c r="L265" s="177"/>
      <c r="M265" s="177"/>
      <c r="N265" s="177"/>
      <c r="O265" s="177"/>
      <c r="P265" s="177"/>
      <c r="Q265" s="177"/>
      <c r="R265" s="177"/>
      <c r="S265" s="177"/>
      <c r="T265" s="177"/>
      <c r="U265" s="177"/>
      <c r="V265" s="177"/>
      <c r="W265" s="177"/>
      <c r="X265" s="177"/>
      <c r="Y265" s="178"/>
      <c r="Z265" s="178"/>
      <c r="AA265" s="178"/>
      <c r="AB265" s="178"/>
      <c r="AC265" s="178"/>
      <c r="AD265" s="178"/>
      <c r="AE265" s="178"/>
      <c r="AF265" s="178"/>
      <c r="AG265" s="178" t="s">
        <v>164</v>
      </c>
      <c r="AH265" s="178">
        <v>0</v>
      </c>
      <c r="AI265" s="178"/>
      <c r="AJ265" s="178"/>
      <c r="AK265" s="178"/>
      <c r="AL265" s="178"/>
      <c r="AM265" s="178"/>
      <c r="AN265" s="178"/>
      <c r="AO265" s="178"/>
      <c r="AP265" s="178"/>
      <c r="AQ265" s="178"/>
      <c r="AR265" s="178"/>
      <c r="AS265" s="178"/>
      <c r="AT265" s="178"/>
      <c r="AU265" s="178"/>
      <c r="AV265" s="178"/>
      <c r="AW265" s="178"/>
      <c r="AX265" s="178"/>
      <c r="AY265" s="178"/>
      <c r="AZ265" s="178"/>
      <c r="BA265" s="178"/>
      <c r="BB265" s="178"/>
      <c r="BC265" s="178"/>
      <c r="BD265" s="178"/>
      <c r="BE265" s="178"/>
      <c r="BF265" s="178"/>
      <c r="BG265" s="178"/>
      <c r="BH265" s="178"/>
    </row>
    <row r="266" spans="1:60" outlineLevel="1" x14ac:dyDescent="0.2">
      <c r="A266" s="179"/>
      <c r="B266" s="180"/>
      <c r="C266" s="182" t="s">
        <v>199</v>
      </c>
      <c r="D266" s="183"/>
      <c r="E266" s="184">
        <v>-8.7932000000000006</v>
      </c>
      <c r="F266" s="177"/>
      <c r="G266" s="177"/>
      <c r="H266" s="177"/>
      <c r="I266" s="177"/>
      <c r="J266" s="177"/>
      <c r="K266" s="177"/>
      <c r="L266" s="177"/>
      <c r="M266" s="177"/>
      <c r="N266" s="177"/>
      <c r="O266" s="177"/>
      <c r="P266" s="177"/>
      <c r="Q266" s="177"/>
      <c r="R266" s="177"/>
      <c r="S266" s="177"/>
      <c r="T266" s="177"/>
      <c r="U266" s="177"/>
      <c r="V266" s="177"/>
      <c r="W266" s="177"/>
      <c r="X266" s="177"/>
      <c r="Y266" s="178"/>
      <c r="Z266" s="178"/>
      <c r="AA266" s="178"/>
      <c r="AB266" s="178"/>
      <c r="AC266" s="178"/>
      <c r="AD266" s="178"/>
      <c r="AE266" s="178"/>
      <c r="AF266" s="178"/>
      <c r="AG266" s="178" t="s">
        <v>164</v>
      </c>
      <c r="AH266" s="178">
        <v>0</v>
      </c>
      <c r="AI266" s="178"/>
      <c r="AJ266" s="178"/>
      <c r="AK266" s="178"/>
      <c r="AL266" s="178"/>
      <c r="AM266" s="178"/>
      <c r="AN266" s="178"/>
      <c r="AO266" s="178"/>
      <c r="AP266" s="178"/>
      <c r="AQ266" s="178"/>
      <c r="AR266" s="178"/>
      <c r="AS266" s="178"/>
      <c r="AT266" s="178"/>
      <c r="AU266" s="178"/>
      <c r="AV266" s="178"/>
      <c r="AW266" s="178"/>
      <c r="AX266" s="178"/>
      <c r="AY266" s="178"/>
      <c r="AZ266" s="178"/>
      <c r="BA266" s="178"/>
      <c r="BB266" s="178"/>
      <c r="BC266" s="178"/>
      <c r="BD266" s="178"/>
      <c r="BE266" s="178"/>
      <c r="BF266" s="178"/>
      <c r="BG266" s="178"/>
      <c r="BH266" s="178"/>
    </row>
    <row r="267" spans="1:60" outlineLevel="1" x14ac:dyDescent="0.2">
      <c r="A267" s="179"/>
      <c r="B267" s="180"/>
      <c r="C267" s="182" t="s">
        <v>200</v>
      </c>
      <c r="D267" s="183"/>
      <c r="E267" s="184">
        <v>-4.1609999999999996</v>
      </c>
      <c r="F267" s="177"/>
      <c r="G267" s="177"/>
      <c r="H267" s="177"/>
      <c r="I267" s="177"/>
      <c r="J267" s="177"/>
      <c r="K267" s="177"/>
      <c r="L267" s="177"/>
      <c r="M267" s="177"/>
      <c r="N267" s="177"/>
      <c r="O267" s="177"/>
      <c r="P267" s="177"/>
      <c r="Q267" s="177"/>
      <c r="R267" s="177"/>
      <c r="S267" s="177"/>
      <c r="T267" s="177"/>
      <c r="U267" s="177"/>
      <c r="V267" s="177"/>
      <c r="W267" s="177"/>
      <c r="X267" s="177"/>
      <c r="Y267" s="178"/>
      <c r="Z267" s="178"/>
      <c r="AA267" s="178"/>
      <c r="AB267" s="178"/>
      <c r="AC267" s="178"/>
      <c r="AD267" s="178"/>
      <c r="AE267" s="178"/>
      <c r="AF267" s="178"/>
      <c r="AG267" s="178" t="s">
        <v>164</v>
      </c>
      <c r="AH267" s="178">
        <v>0</v>
      </c>
      <c r="AI267" s="178"/>
      <c r="AJ267" s="178"/>
      <c r="AK267" s="178"/>
      <c r="AL267" s="178"/>
      <c r="AM267" s="178"/>
      <c r="AN267" s="178"/>
      <c r="AO267" s="178"/>
      <c r="AP267" s="178"/>
      <c r="AQ267" s="178"/>
      <c r="AR267" s="178"/>
      <c r="AS267" s="178"/>
      <c r="AT267" s="178"/>
      <c r="AU267" s="178"/>
      <c r="AV267" s="178"/>
      <c r="AW267" s="178"/>
      <c r="AX267" s="178"/>
      <c r="AY267" s="178"/>
      <c r="AZ267" s="178"/>
      <c r="BA267" s="178"/>
      <c r="BB267" s="178"/>
      <c r="BC267" s="178"/>
      <c r="BD267" s="178"/>
      <c r="BE267" s="178"/>
      <c r="BF267" s="178"/>
      <c r="BG267" s="178"/>
      <c r="BH267" s="178"/>
    </row>
    <row r="268" spans="1:60" outlineLevel="1" x14ac:dyDescent="0.2">
      <c r="A268" s="179"/>
      <c r="B268" s="180"/>
      <c r="C268" s="185" t="s">
        <v>170</v>
      </c>
      <c r="D268" s="186"/>
      <c r="E268" s="187">
        <v>-33.53</v>
      </c>
      <c r="F268" s="177"/>
      <c r="G268" s="177"/>
      <c r="H268" s="177"/>
      <c r="I268" s="177"/>
      <c r="J268" s="177"/>
      <c r="K268" s="177"/>
      <c r="L268" s="177"/>
      <c r="M268" s="177"/>
      <c r="N268" s="177"/>
      <c r="O268" s="177"/>
      <c r="P268" s="177"/>
      <c r="Q268" s="177"/>
      <c r="R268" s="177"/>
      <c r="S268" s="177"/>
      <c r="T268" s="177"/>
      <c r="U268" s="177"/>
      <c r="V268" s="177"/>
      <c r="W268" s="177"/>
      <c r="X268" s="177"/>
      <c r="Y268" s="178"/>
      <c r="Z268" s="178"/>
      <c r="AA268" s="178"/>
      <c r="AB268" s="178"/>
      <c r="AC268" s="178"/>
      <c r="AD268" s="178"/>
      <c r="AE268" s="178"/>
      <c r="AF268" s="178"/>
      <c r="AG268" s="178" t="s">
        <v>164</v>
      </c>
      <c r="AH268" s="178">
        <v>1</v>
      </c>
      <c r="AI268" s="178"/>
      <c r="AJ268" s="178"/>
      <c r="AK268" s="178"/>
      <c r="AL268" s="178"/>
      <c r="AM268" s="178"/>
      <c r="AN268" s="178"/>
      <c r="AO268" s="178"/>
      <c r="AP268" s="178"/>
      <c r="AQ268" s="178"/>
      <c r="AR268" s="178"/>
      <c r="AS268" s="178"/>
      <c r="AT268" s="178"/>
      <c r="AU268" s="178"/>
      <c r="AV268" s="178"/>
      <c r="AW268" s="178"/>
      <c r="AX268" s="178"/>
      <c r="AY268" s="178"/>
      <c r="AZ268" s="178"/>
      <c r="BA268" s="178"/>
      <c r="BB268" s="178"/>
      <c r="BC268" s="178"/>
      <c r="BD268" s="178"/>
      <c r="BE268" s="178"/>
      <c r="BF268" s="178"/>
      <c r="BG268" s="178"/>
      <c r="BH268" s="178"/>
    </row>
    <row r="269" spans="1:60" outlineLevel="1" x14ac:dyDescent="0.2">
      <c r="A269" s="179"/>
      <c r="B269" s="180"/>
      <c r="C269" s="182" t="s">
        <v>201</v>
      </c>
      <c r="D269" s="183"/>
      <c r="E269" s="184"/>
      <c r="F269" s="177"/>
      <c r="G269" s="177"/>
      <c r="H269" s="177"/>
      <c r="I269" s="177"/>
      <c r="J269" s="177"/>
      <c r="K269" s="177"/>
      <c r="L269" s="177"/>
      <c r="M269" s="177"/>
      <c r="N269" s="177"/>
      <c r="O269" s="177"/>
      <c r="P269" s="177"/>
      <c r="Q269" s="177"/>
      <c r="R269" s="177"/>
      <c r="S269" s="177"/>
      <c r="T269" s="177"/>
      <c r="U269" s="177"/>
      <c r="V269" s="177"/>
      <c r="W269" s="177"/>
      <c r="X269" s="177"/>
      <c r="Y269" s="178"/>
      <c r="Z269" s="178"/>
      <c r="AA269" s="178"/>
      <c r="AB269" s="178"/>
      <c r="AC269" s="178"/>
      <c r="AD269" s="178"/>
      <c r="AE269" s="178"/>
      <c r="AF269" s="178"/>
      <c r="AG269" s="178" t="s">
        <v>164</v>
      </c>
      <c r="AH269" s="178">
        <v>0</v>
      </c>
      <c r="AI269" s="178"/>
      <c r="AJ269" s="178"/>
      <c r="AK269" s="178"/>
      <c r="AL269" s="178"/>
      <c r="AM269" s="178"/>
      <c r="AN269" s="178"/>
      <c r="AO269" s="178"/>
      <c r="AP269" s="178"/>
      <c r="AQ269" s="178"/>
      <c r="AR269" s="178"/>
      <c r="AS269" s="178"/>
      <c r="AT269" s="178"/>
      <c r="AU269" s="178"/>
      <c r="AV269" s="178"/>
      <c r="AW269" s="178"/>
      <c r="AX269" s="178"/>
      <c r="AY269" s="178"/>
      <c r="AZ269" s="178"/>
      <c r="BA269" s="178"/>
      <c r="BB269" s="178"/>
      <c r="BC269" s="178"/>
      <c r="BD269" s="178"/>
      <c r="BE269" s="178"/>
      <c r="BF269" s="178"/>
      <c r="BG269" s="178"/>
      <c r="BH269" s="178"/>
    </row>
    <row r="270" spans="1:60" ht="22.5" outlineLevel="1" x14ac:dyDescent="0.2">
      <c r="A270" s="179"/>
      <c r="B270" s="180"/>
      <c r="C270" s="182" t="s">
        <v>202</v>
      </c>
      <c r="D270" s="183"/>
      <c r="E270" s="184">
        <v>13.5168</v>
      </c>
      <c r="F270" s="177"/>
      <c r="G270" s="177"/>
      <c r="H270" s="177"/>
      <c r="I270" s="177"/>
      <c r="J270" s="177"/>
      <c r="K270" s="177"/>
      <c r="L270" s="177"/>
      <c r="M270" s="177"/>
      <c r="N270" s="177"/>
      <c r="O270" s="177"/>
      <c r="P270" s="177"/>
      <c r="Q270" s="177"/>
      <c r="R270" s="177"/>
      <c r="S270" s="177"/>
      <c r="T270" s="177"/>
      <c r="U270" s="177"/>
      <c r="V270" s="177"/>
      <c r="W270" s="177"/>
      <c r="X270" s="177"/>
      <c r="Y270" s="178"/>
      <c r="Z270" s="178"/>
      <c r="AA270" s="178"/>
      <c r="AB270" s="178"/>
      <c r="AC270" s="178"/>
      <c r="AD270" s="178"/>
      <c r="AE270" s="178"/>
      <c r="AF270" s="178"/>
      <c r="AG270" s="178" t="s">
        <v>164</v>
      </c>
      <c r="AH270" s="178">
        <v>0</v>
      </c>
      <c r="AI270" s="178"/>
      <c r="AJ270" s="178"/>
      <c r="AK270" s="178"/>
      <c r="AL270" s="178"/>
      <c r="AM270" s="178"/>
      <c r="AN270" s="178"/>
      <c r="AO270" s="178"/>
      <c r="AP270" s="178"/>
      <c r="AQ270" s="178"/>
      <c r="AR270" s="178"/>
      <c r="AS270" s="178"/>
      <c r="AT270" s="178"/>
      <c r="AU270" s="178"/>
      <c r="AV270" s="178"/>
      <c r="AW270" s="178"/>
      <c r="AX270" s="178"/>
      <c r="AY270" s="178"/>
      <c r="AZ270" s="178"/>
      <c r="BA270" s="178"/>
      <c r="BB270" s="178"/>
      <c r="BC270" s="178"/>
      <c r="BD270" s="178"/>
      <c r="BE270" s="178"/>
      <c r="BF270" s="178"/>
      <c r="BG270" s="178"/>
      <c r="BH270" s="178"/>
    </row>
    <row r="271" spans="1:60" outlineLevel="1" x14ac:dyDescent="0.2">
      <c r="A271" s="179"/>
      <c r="B271" s="180"/>
      <c r="C271" s="182" t="s">
        <v>203</v>
      </c>
      <c r="D271" s="183"/>
      <c r="E271" s="184">
        <v>6.4512</v>
      </c>
      <c r="F271" s="177"/>
      <c r="G271" s="177"/>
      <c r="H271" s="177"/>
      <c r="I271" s="177"/>
      <c r="J271" s="177"/>
      <c r="K271" s="177"/>
      <c r="L271" s="177"/>
      <c r="M271" s="177"/>
      <c r="N271" s="177"/>
      <c r="O271" s="177"/>
      <c r="P271" s="177"/>
      <c r="Q271" s="177"/>
      <c r="R271" s="177"/>
      <c r="S271" s="177"/>
      <c r="T271" s="177"/>
      <c r="U271" s="177"/>
      <c r="V271" s="177"/>
      <c r="W271" s="177"/>
      <c r="X271" s="177"/>
      <c r="Y271" s="178"/>
      <c r="Z271" s="178"/>
      <c r="AA271" s="178"/>
      <c r="AB271" s="178"/>
      <c r="AC271" s="178"/>
      <c r="AD271" s="178"/>
      <c r="AE271" s="178"/>
      <c r="AF271" s="178"/>
      <c r="AG271" s="178" t="s">
        <v>164</v>
      </c>
      <c r="AH271" s="178">
        <v>0</v>
      </c>
      <c r="AI271" s="178"/>
      <c r="AJ271" s="178"/>
      <c r="AK271" s="178"/>
      <c r="AL271" s="178"/>
      <c r="AM271" s="178"/>
      <c r="AN271" s="178"/>
      <c r="AO271" s="178"/>
      <c r="AP271" s="178"/>
      <c r="AQ271" s="178"/>
      <c r="AR271" s="178"/>
      <c r="AS271" s="178"/>
      <c r="AT271" s="178"/>
      <c r="AU271" s="178"/>
      <c r="AV271" s="178"/>
      <c r="AW271" s="178"/>
      <c r="AX271" s="178"/>
      <c r="AY271" s="178"/>
      <c r="AZ271" s="178"/>
      <c r="BA271" s="178"/>
      <c r="BB271" s="178"/>
      <c r="BC271" s="178"/>
      <c r="BD271" s="178"/>
      <c r="BE271" s="178"/>
      <c r="BF271" s="178"/>
      <c r="BG271" s="178"/>
      <c r="BH271" s="178"/>
    </row>
    <row r="272" spans="1:60" outlineLevel="1" x14ac:dyDescent="0.2">
      <c r="A272" s="179"/>
      <c r="B272" s="180"/>
      <c r="C272" s="185" t="s">
        <v>170</v>
      </c>
      <c r="D272" s="186"/>
      <c r="E272" s="187">
        <v>19.968</v>
      </c>
      <c r="F272" s="177"/>
      <c r="G272" s="177"/>
      <c r="H272" s="177"/>
      <c r="I272" s="177"/>
      <c r="J272" s="177"/>
      <c r="K272" s="177"/>
      <c r="L272" s="177"/>
      <c r="M272" s="177"/>
      <c r="N272" s="177"/>
      <c r="O272" s="177"/>
      <c r="P272" s="177"/>
      <c r="Q272" s="177"/>
      <c r="R272" s="177"/>
      <c r="S272" s="177"/>
      <c r="T272" s="177"/>
      <c r="U272" s="177"/>
      <c r="V272" s="177"/>
      <c r="W272" s="177"/>
      <c r="X272" s="177"/>
      <c r="Y272" s="178"/>
      <c r="Z272" s="178"/>
      <c r="AA272" s="178"/>
      <c r="AB272" s="178"/>
      <c r="AC272" s="178"/>
      <c r="AD272" s="178"/>
      <c r="AE272" s="178"/>
      <c r="AF272" s="178"/>
      <c r="AG272" s="178" t="s">
        <v>164</v>
      </c>
      <c r="AH272" s="178">
        <v>1</v>
      </c>
      <c r="AI272" s="178"/>
      <c r="AJ272" s="178"/>
      <c r="AK272" s="178"/>
      <c r="AL272" s="178"/>
      <c r="AM272" s="178"/>
      <c r="AN272" s="178"/>
      <c r="AO272" s="178"/>
      <c r="AP272" s="178"/>
      <c r="AQ272" s="178"/>
      <c r="AR272" s="178"/>
      <c r="AS272" s="178"/>
      <c r="AT272" s="178"/>
      <c r="AU272" s="178"/>
      <c r="AV272" s="178"/>
      <c r="AW272" s="178"/>
      <c r="AX272" s="178"/>
      <c r="AY272" s="178"/>
      <c r="AZ272" s="178"/>
      <c r="BA272" s="178"/>
      <c r="BB272" s="178"/>
      <c r="BC272" s="178"/>
      <c r="BD272" s="178"/>
      <c r="BE272" s="178"/>
      <c r="BF272" s="178"/>
      <c r="BG272" s="178"/>
      <c r="BH272" s="178"/>
    </row>
    <row r="273" spans="1:60" outlineLevel="1" x14ac:dyDescent="0.2">
      <c r="A273" s="179"/>
      <c r="B273" s="180"/>
      <c r="C273" s="182" t="s">
        <v>163</v>
      </c>
      <c r="D273" s="183"/>
      <c r="E273" s="184"/>
      <c r="F273" s="177"/>
      <c r="G273" s="177"/>
      <c r="H273" s="177"/>
      <c r="I273" s="177"/>
      <c r="J273" s="177"/>
      <c r="K273" s="177"/>
      <c r="L273" s="177"/>
      <c r="M273" s="177"/>
      <c r="N273" s="177"/>
      <c r="O273" s="177"/>
      <c r="P273" s="177"/>
      <c r="Q273" s="177"/>
      <c r="R273" s="177"/>
      <c r="S273" s="177"/>
      <c r="T273" s="177"/>
      <c r="U273" s="177"/>
      <c r="V273" s="177"/>
      <c r="W273" s="177"/>
      <c r="X273" s="177"/>
      <c r="Y273" s="178"/>
      <c r="Z273" s="178"/>
      <c r="AA273" s="178"/>
      <c r="AB273" s="178"/>
      <c r="AC273" s="178"/>
      <c r="AD273" s="178"/>
      <c r="AE273" s="178"/>
      <c r="AF273" s="178"/>
      <c r="AG273" s="178" t="s">
        <v>164</v>
      </c>
      <c r="AH273" s="178">
        <v>0</v>
      </c>
      <c r="AI273" s="178"/>
      <c r="AJ273" s="178"/>
      <c r="AK273" s="178"/>
      <c r="AL273" s="178"/>
      <c r="AM273" s="178"/>
      <c r="AN273" s="178"/>
      <c r="AO273" s="178"/>
      <c r="AP273" s="178"/>
      <c r="AQ273" s="178"/>
      <c r="AR273" s="178"/>
      <c r="AS273" s="178"/>
      <c r="AT273" s="178"/>
      <c r="AU273" s="178"/>
      <c r="AV273" s="178"/>
      <c r="AW273" s="178"/>
      <c r="AX273" s="178"/>
      <c r="AY273" s="178"/>
      <c r="AZ273" s="178"/>
      <c r="BA273" s="178"/>
      <c r="BB273" s="178"/>
      <c r="BC273" s="178"/>
      <c r="BD273" s="178"/>
      <c r="BE273" s="178"/>
      <c r="BF273" s="178"/>
      <c r="BG273" s="178"/>
      <c r="BH273" s="178"/>
    </row>
    <row r="274" spans="1:60" outlineLevel="1" x14ac:dyDescent="0.2">
      <c r="A274" s="179"/>
      <c r="B274" s="180"/>
      <c r="C274" s="182" t="s">
        <v>178</v>
      </c>
      <c r="D274" s="183"/>
      <c r="E274" s="184">
        <v>73.900000000000006</v>
      </c>
      <c r="F274" s="177"/>
      <c r="G274" s="177"/>
      <c r="H274" s="177"/>
      <c r="I274" s="177"/>
      <c r="J274" s="177"/>
      <c r="K274" s="177"/>
      <c r="L274" s="177"/>
      <c r="M274" s="177"/>
      <c r="N274" s="177"/>
      <c r="O274" s="177"/>
      <c r="P274" s="177"/>
      <c r="Q274" s="177"/>
      <c r="R274" s="177"/>
      <c r="S274" s="177"/>
      <c r="T274" s="177"/>
      <c r="U274" s="177"/>
      <c r="V274" s="177"/>
      <c r="W274" s="177"/>
      <c r="X274" s="177"/>
      <c r="Y274" s="178"/>
      <c r="Z274" s="178"/>
      <c r="AA274" s="178"/>
      <c r="AB274" s="178"/>
      <c r="AC274" s="178"/>
      <c r="AD274" s="178"/>
      <c r="AE274" s="178"/>
      <c r="AF274" s="178"/>
      <c r="AG274" s="178" t="s">
        <v>164</v>
      </c>
      <c r="AH274" s="178">
        <v>0</v>
      </c>
      <c r="AI274" s="178"/>
      <c r="AJ274" s="178"/>
      <c r="AK274" s="178"/>
      <c r="AL274" s="178"/>
      <c r="AM274" s="178"/>
      <c r="AN274" s="178"/>
      <c r="AO274" s="178"/>
      <c r="AP274" s="178"/>
      <c r="AQ274" s="178"/>
      <c r="AR274" s="178"/>
      <c r="AS274" s="178"/>
      <c r="AT274" s="178"/>
      <c r="AU274" s="178"/>
      <c r="AV274" s="178"/>
      <c r="AW274" s="178"/>
      <c r="AX274" s="178"/>
      <c r="AY274" s="178"/>
      <c r="AZ274" s="178"/>
      <c r="BA274" s="178"/>
      <c r="BB274" s="178"/>
      <c r="BC274" s="178"/>
      <c r="BD274" s="178"/>
      <c r="BE274" s="178"/>
      <c r="BF274" s="178"/>
      <c r="BG274" s="178"/>
      <c r="BH274" s="178"/>
    </row>
    <row r="275" spans="1:60" outlineLevel="1" x14ac:dyDescent="0.2">
      <c r="A275" s="179"/>
      <c r="B275" s="180"/>
      <c r="C275" s="182" t="s">
        <v>179</v>
      </c>
      <c r="D275" s="183"/>
      <c r="E275" s="184">
        <v>34.799999999999997</v>
      </c>
      <c r="F275" s="177"/>
      <c r="G275" s="177"/>
      <c r="H275" s="177"/>
      <c r="I275" s="177"/>
      <c r="J275" s="177"/>
      <c r="K275" s="177"/>
      <c r="L275" s="177"/>
      <c r="M275" s="177"/>
      <c r="N275" s="177"/>
      <c r="O275" s="177"/>
      <c r="P275" s="177"/>
      <c r="Q275" s="177"/>
      <c r="R275" s="177"/>
      <c r="S275" s="177"/>
      <c r="T275" s="177"/>
      <c r="U275" s="177"/>
      <c r="V275" s="177"/>
      <c r="W275" s="177"/>
      <c r="X275" s="177"/>
      <c r="Y275" s="178"/>
      <c r="Z275" s="178"/>
      <c r="AA275" s="178"/>
      <c r="AB275" s="178"/>
      <c r="AC275" s="178"/>
      <c r="AD275" s="178"/>
      <c r="AE275" s="178"/>
      <c r="AF275" s="178"/>
      <c r="AG275" s="178" t="s">
        <v>164</v>
      </c>
      <c r="AH275" s="178">
        <v>0</v>
      </c>
      <c r="AI275" s="178"/>
      <c r="AJ275" s="178"/>
      <c r="AK275" s="178"/>
      <c r="AL275" s="178"/>
      <c r="AM275" s="178"/>
      <c r="AN275" s="178"/>
      <c r="AO275" s="178"/>
      <c r="AP275" s="178"/>
      <c r="AQ275" s="178"/>
      <c r="AR275" s="178"/>
      <c r="AS275" s="178"/>
      <c r="AT275" s="178"/>
      <c r="AU275" s="178"/>
      <c r="AV275" s="178"/>
      <c r="AW275" s="178"/>
      <c r="AX275" s="178"/>
      <c r="AY275" s="178"/>
      <c r="AZ275" s="178"/>
      <c r="BA275" s="178"/>
      <c r="BB275" s="178"/>
      <c r="BC275" s="178"/>
      <c r="BD275" s="178"/>
      <c r="BE275" s="178"/>
      <c r="BF275" s="178"/>
      <c r="BG275" s="178"/>
      <c r="BH275" s="178"/>
    </row>
    <row r="276" spans="1:60" outlineLevel="1" x14ac:dyDescent="0.2">
      <c r="A276" s="179"/>
      <c r="B276" s="180"/>
      <c r="C276" s="185" t="s">
        <v>170</v>
      </c>
      <c r="D276" s="186"/>
      <c r="E276" s="187">
        <v>108.7</v>
      </c>
      <c r="F276" s="177"/>
      <c r="G276" s="177"/>
      <c r="H276" s="177"/>
      <c r="I276" s="177"/>
      <c r="J276" s="177"/>
      <c r="K276" s="177"/>
      <c r="L276" s="177"/>
      <c r="M276" s="177"/>
      <c r="N276" s="177"/>
      <c r="O276" s="177"/>
      <c r="P276" s="177"/>
      <c r="Q276" s="177"/>
      <c r="R276" s="177"/>
      <c r="S276" s="177"/>
      <c r="T276" s="177"/>
      <c r="U276" s="177"/>
      <c r="V276" s="177"/>
      <c r="W276" s="177"/>
      <c r="X276" s="177"/>
      <c r="Y276" s="178"/>
      <c r="Z276" s="178"/>
      <c r="AA276" s="178"/>
      <c r="AB276" s="178"/>
      <c r="AC276" s="178"/>
      <c r="AD276" s="178"/>
      <c r="AE276" s="178"/>
      <c r="AF276" s="178"/>
      <c r="AG276" s="178" t="s">
        <v>164</v>
      </c>
      <c r="AH276" s="178">
        <v>1</v>
      </c>
      <c r="AI276" s="178"/>
      <c r="AJ276" s="178"/>
      <c r="AK276" s="178"/>
      <c r="AL276" s="178"/>
      <c r="AM276" s="178"/>
      <c r="AN276" s="178"/>
      <c r="AO276" s="178"/>
      <c r="AP276" s="178"/>
      <c r="AQ276" s="178"/>
      <c r="AR276" s="178"/>
      <c r="AS276" s="178"/>
      <c r="AT276" s="178"/>
      <c r="AU276" s="178"/>
      <c r="AV276" s="178"/>
      <c r="AW276" s="178"/>
      <c r="AX276" s="178"/>
      <c r="AY276" s="178"/>
      <c r="AZ276" s="178"/>
      <c r="BA276" s="178"/>
      <c r="BB276" s="178"/>
      <c r="BC276" s="178"/>
      <c r="BD276" s="178"/>
      <c r="BE276" s="178"/>
      <c r="BF276" s="178"/>
      <c r="BG276" s="178"/>
      <c r="BH276" s="178"/>
    </row>
    <row r="277" spans="1:60" outlineLevel="1" x14ac:dyDescent="0.2">
      <c r="A277" s="169">
        <v>33</v>
      </c>
      <c r="B277" s="170" t="s">
        <v>410</v>
      </c>
      <c r="C277" s="171" t="s">
        <v>411</v>
      </c>
      <c r="D277" s="172" t="s">
        <v>157</v>
      </c>
      <c r="E277" s="173">
        <v>326.56400000000002</v>
      </c>
      <c r="F277" s="174"/>
      <c r="G277" s="175">
        <f>ROUND(E277*F277,2)</f>
        <v>0</v>
      </c>
      <c r="H277" s="174"/>
      <c r="I277" s="175">
        <f>ROUND(E277*H277,2)</f>
        <v>0</v>
      </c>
      <c r="J277" s="174"/>
      <c r="K277" s="175">
        <f>ROUND(E277*J277,2)</f>
        <v>0</v>
      </c>
      <c r="L277" s="175">
        <v>21</v>
      </c>
      <c r="M277" s="175">
        <f>G277*(1+L277/100)</f>
        <v>0</v>
      </c>
      <c r="N277" s="175">
        <v>6.9999999999999994E-5</v>
      </c>
      <c r="O277" s="175">
        <f>ROUND(E277*N277,2)</f>
        <v>0.02</v>
      </c>
      <c r="P277" s="175">
        <v>0</v>
      </c>
      <c r="Q277" s="175">
        <f>ROUND(E277*P277,2)</f>
        <v>0</v>
      </c>
      <c r="R277" s="175"/>
      <c r="S277" s="175" t="s">
        <v>158</v>
      </c>
      <c r="T277" s="176" t="s">
        <v>158</v>
      </c>
      <c r="U277" s="177">
        <v>6.4960000000000004E-2</v>
      </c>
      <c r="V277" s="177">
        <f>ROUND(E277*U277,2)</f>
        <v>21.21</v>
      </c>
      <c r="W277" s="177"/>
      <c r="X277" s="177" t="s">
        <v>159</v>
      </c>
      <c r="Y277" s="178"/>
      <c r="Z277" s="178"/>
      <c r="AA277" s="178"/>
      <c r="AB277" s="178"/>
      <c r="AC277" s="178"/>
      <c r="AD277" s="178"/>
      <c r="AE277" s="178"/>
      <c r="AF277" s="178"/>
      <c r="AG277" s="178" t="s">
        <v>174</v>
      </c>
      <c r="AH277" s="178"/>
      <c r="AI277" s="178"/>
      <c r="AJ277" s="178"/>
      <c r="AK277" s="178"/>
      <c r="AL277" s="178"/>
      <c r="AM277" s="178"/>
      <c r="AN277" s="178"/>
      <c r="AO277" s="178"/>
      <c r="AP277" s="178"/>
      <c r="AQ277" s="178"/>
      <c r="AR277" s="178"/>
      <c r="AS277" s="178"/>
      <c r="AT277" s="178"/>
      <c r="AU277" s="178"/>
      <c r="AV277" s="178"/>
      <c r="AW277" s="178"/>
      <c r="AX277" s="178"/>
      <c r="AY277" s="178"/>
      <c r="AZ277" s="178"/>
      <c r="BA277" s="178"/>
      <c r="BB277" s="178"/>
      <c r="BC277" s="178"/>
      <c r="BD277" s="178"/>
      <c r="BE277" s="178"/>
      <c r="BF277" s="178"/>
      <c r="BG277" s="178"/>
      <c r="BH277" s="178"/>
    </row>
    <row r="278" spans="1:60" ht="12.75" customHeight="1" outlineLevel="1" x14ac:dyDescent="0.2">
      <c r="A278" s="179"/>
      <c r="B278" s="180"/>
      <c r="C278" s="230" t="s">
        <v>412</v>
      </c>
      <c r="D278" s="230"/>
      <c r="E278" s="230"/>
      <c r="F278" s="230"/>
      <c r="G278" s="230"/>
      <c r="H278" s="177"/>
      <c r="I278" s="177"/>
      <c r="J278" s="177"/>
      <c r="K278" s="177"/>
      <c r="L278" s="177"/>
      <c r="M278" s="177"/>
      <c r="N278" s="177"/>
      <c r="O278" s="177"/>
      <c r="P278" s="177"/>
      <c r="Q278" s="177"/>
      <c r="R278" s="177"/>
      <c r="S278" s="177"/>
      <c r="T278" s="177"/>
      <c r="U278" s="177"/>
      <c r="V278" s="177"/>
      <c r="W278" s="177"/>
      <c r="X278" s="177"/>
      <c r="Y278" s="178"/>
      <c r="Z278" s="178"/>
      <c r="AA278" s="178"/>
      <c r="AB278" s="178"/>
      <c r="AC278" s="178"/>
      <c r="AD278" s="178"/>
      <c r="AE278" s="178"/>
      <c r="AF278" s="178"/>
      <c r="AG278" s="178" t="s">
        <v>162</v>
      </c>
      <c r="AH278" s="178"/>
      <c r="AI278" s="178"/>
      <c r="AJ278" s="178"/>
      <c r="AK278" s="178"/>
      <c r="AL278" s="178"/>
      <c r="AM278" s="178"/>
      <c r="AN278" s="178"/>
      <c r="AO278" s="178"/>
      <c r="AP278" s="178"/>
      <c r="AQ278" s="178"/>
      <c r="AR278" s="178"/>
      <c r="AS278" s="178"/>
      <c r="AT278" s="178"/>
      <c r="AU278" s="178"/>
      <c r="AV278" s="178"/>
      <c r="AW278" s="178"/>
      <c r="AX278" s="178"/>
      <c r="AY278" s="178"/>
      <c r="AZ278" s="178"/>
      <c r="BA278" s="178"/>
      <c r="BB278" s="178"/>
      <c r="BC278" s="178"/>
      <c r="BD278" s="178"/>
      <c r="BE278" s="178"/>
      <c r="BF278" s="178"/>
      <c r="BG278" s="178"/>
      <c r="BH278" s="178"/>
    </row>
    <row r="279" spans="1:60" outlineLevel="1" x14ac:dyDescent="0.2">
      <c r="A279" s="179"/>
      <c r="B279" s="180"/>
      <c r="C279" s="182" t="s">
        <v>163</v>
      </c>
      <c r="D279" s="183"/>
      <c r="E279" s="184"/>
      <c r="F279" s="177"/>
      <c r="G279" s="177"/>
      <c r="H279" s="177"/>
      <c r="I279" s="177"/>
      <c r="J279" s="177"/>
      <c r="K279" s="177"/>
      <c r="L279" s="177"/>
      <c r="M279" s="177"/>
      <c r="N279" s="177"/>
      <c r="O279" s="177"/>
      <c r="P279" s="177"/>
      <c r="Q279" s="177"/>
      <c r="R279" s="177"/>
      <c r="S279" s="177"/>
      <c r="T279" s="177"/>
      <c r="U279" s="177"/>
      <c r="V279" s="177"/>
      <c r="W279" s="177"/>
      <c r="X279" s="177"/>
      <c r="Y279" s="178"/>
      <c r="Z279" s="178"/>
      <c r="AA279" s="178"/>
      <c r="AB279" s="178"/>
      <c r="AC279" s="178"/>
      <c r="AD279" s="178"/>
      <c r="AE279" s="178"/>
      <c r="AF279" s="178"/>
      <c r="AG279" s="178" t="s">
        <v>164</v>
      </c>
      <c r="AH279" s="178">
        <v>0</v>
      </c>
      <c r="AI279" s="178"/>
      <c r="AJ279" s="178"/>
      <c r="AK279" s="178"/>
      <c r="AL279" s="178"/>
      <c r="AM279" s="178"/>
      <c r="AN279" s="178"/>
      <c r="AO279" s="178"/>
      <c r="AP279" s="178"/>
      <c r="AQ279" s="178"/>
      <c r="AR279" s="178"/>
      <c r="AS279" s="178"/>
      <c r="AT279" s="178"/>
      <c r="AU279" s="178"/>
      <c r="AV279" s="178"/>
      <c r="AW279" s="178"/>
      <c r="AX279" s="178"/>
      <c r="AY279" s="178"/>
      <c r="AZ279" s="178"/>
      <c r="BA279" s="178"/>
      <c r="BB279" s="178"/>
      <c r="BC279" s="178"/>
      <c r="BD279" s="178"/>
      <c r="BE279" s="178"/>
      <c r="BF279" s="178"/>
      <c r="BG279" s="178"/>
      <c r="BH279" s="178"/>
    </row>
    <row r="280" spans="1:60" outlineLevel="1" x14ac:dyDescent="0.2">
      <c r="A280" s="179"/>
      <c r="B280" s="180"/>
      <c r="C280" s="182" t="s">
        <v>192</v>
      </c>
      <c r="D280" s="183"/>
      <c r="E280" s="184"/>
      <c r="F280" s="177"/>
      <c r="G280" s="177"/>
      <c r="H280" s="177"/>
      <c r="I280" s="177"/>
      <c r="J280" s="177"/>
      <c r="K280" s="177"/>
      <c r="L280" s="177"/>
      <c r="M280" s="177"/>
      <c r="N280" s="177"/>
      <c r="O280" s="177"/>
      <c r="P280" s="177"/>
      <c r="Q280" s="177"/>
      <c r="R280" s="177"/>
      <c r="S280" s="177"/>
      <c r="T280" s="177"/>
      <c r="U280" s="177"/>
      <c r="V280" s="177"/>
      <c r="W280" s="177"/>
      <c r="X280" s="177"/>
      <c r="Y280" s="178"/>
      <c r="Z280" s="178"/>
      <c r="AA280" s="178"/>
      <c r="AB280" s="178"/>
      <c r="AC280" s="178"/>
      <c r="AD280" s="178"/>
      <c r="AE280" s="178"/>
      <c r="AF280" s="178"/>
      <c r="AG280" s="178" t="s">
        <v>164</v>
      </c>
      <c r="AH280" s="178">
        <v>0</v>
      </c>
      <c r="AI280" s="178"/>
      <c r="AJ280" s="178"/>
      <c r="AK280" s="178"/>
      <c r="AL280" s="178"/>
      <c r="AM280" s="178"/>
      <c r="AN280" s="178"/>
      <c r="AO280" s="178"/>
      <c r="AP280" s="178"/>
      <c r="AQ280" s="178"/>
      <c r="AR280" s="178"/>
      <c r="AS280" s="178"/>
      <c r="AT280" s="178"/>
      <c r="AU280" s="178"/>
      <c r="AV280" s="178"/>
      <c r="AW280" s="178"/>
      <c r="AX280" s="178"/>
      <c r="AY280" s="178"/>
      <c r="AZ280" s="178"/>
      <c r="BA280" s="178"/>
      <c r="BB280" s="178"/>
      <c r="BC280" s="178"/>
      <c r="BD280" s="178"/>
      <c r="BE280" s="178"/>
      <c r="BF280" s="178"/>
      <c r="BG280" s="178"/>
      <c r="BH280" s="178"/>
    </row>
    <row r="281" spans="1:60" outlineLevel="1" x14ac:dyDescent="0.2">
      <c r="A281" s="179"/>
      <c r="B281" s="180"/>
      <c r="C281" s="182" t="s">
        <v>193</v>
      </c>
      <c r="D281" s="183"/>
      <c r="E281" s="184"/>
      <c r="F281" s="177"/>
      <c r="G281" s="177"/>
      <c r="H281" s="177"/>
      <c r="I281" s="177"/>
      <c r="J281" s="177"/>
      <c r="K281" s="177"/>
      <c r="L281" s="177"/>
      <c r="M281" s="177"/>
      <c r="N281" s="177"/>
      <c r="O281" s="177"/>
      <c r="P281" s="177"/>
      <c r="Q281" s="177"/>
      <c r="R281" s="177"/>
      <c r="S281" s="177"/>
      <c r="T281" s="177"/>
      <c r="U281" s="177"/>
      <c r="V281" s="177"/>
      <c r="W281" s="177"/>
      <c r="X281" s="177"/>
      <c r="Y281" s="178"/>
      <c r="Z281" s="178"/>
      <c r="AA281" s="178"/>
      <c r="AB281" s="178"/>
      <c r="AC281" s="178"/>
      <c r="AD281" s="178"/>
      <c r="AE281" s="178"/>
      <c r="AF281" s="178"/>
      <c r="AG281" s="178" t="s">
        <v>164</v>
      </c>
      <c r="AH281" s="178">
        <v>0</v>
      </c>
      <c r="AI281" s="178"/>
      <c r="AJ281" s="178"/>
      <c r="AK281" s="178"/>
      <c r="AL281" s="178"/>
      <c r="AM281" s="178"/>
      <c r="AN281" s="178"/>
      <c r="AO281" s="178"/>
      <c r="AP281" s="178"/>
      <c r="AQ281" s="178"/>
      <c r="AR281" s="178"/>
      <c r="AS281" s="178"/>
      <c r="AT281" s="178"/>
      <c r="AU281" s="178"/>
      <c r="AV281" s="178"/>
      <c r="AW281" s="178"/>
      <c r="AX281" s="178"/>
      <c r="AY281" s="178"/>
      <c r="AZ281" s="178"/>
      <c r="BA281" s="178"/>
      <c r="BB281" s="178"/>
      <c r="BC281" s="178"/>
      <c r="BD281" s="178"/>
      <c r="BE281" s="178"/>
      <c r="BF281" s="178"/>
      <c r="BG281" s="178"/>
      <c r="BH281" s="178"/>
    </row>
    <row r="282" spans="1:60" ht="22.5" outlineLevel="1" x14ac:dyDescent="0.2">
      <c r="A282" s="179"/>
      <c r="B282" s="180"/>
      <c r="C282" s="182" t="s">
        <v>194</v>
      </c>
      <c r="D282" s="183"/>
      <c r="E282" s="184"/>
      <c r="F282" s="177"/>
      <c r="G282" s="177"/>
      <c r="H282" s="177"/>
      <c r="I282" s="177"/>
      <c r="J282" s="177"/>
      <c r="K282" s="177"/>
      <c r="L282" s="177"/>
      <c r="M282" s="177"/>
      <c r="N282" s="177"/>
      <c r="O282" s="177"/>
      <c r="P282" s="177"/>
      <c r="Q282" s="177"/>
      <c r="R282" s="177"/>
      <c r="S282" s="177"/>
      <c r="T282" s="177"/>
      <c r="U282" s="177"/>
      <c r="V282" s="177"/>
      <c r="W282" s="177"/>
      <c r="X282" s="177"/>
      <c r="Y282" s="178"/>
      <c r="Z282" s="178"/>
      <c r="AA282" s="178"/>
      <c r="AB282" s="178"/>
      <c r="AC282" s="178"/>
      <c r="AD282" s="178"/>
      <c r="AE282" s="178"/>
      <c r="AF282" s="178"/>
      <c r="AG282" s="178" t="s">
        <v>164</v>
      </c>
      <c r="AH282" s="178">
        <v>0</v>
      </c>
      <c r="AI282" s="178"/>
      <c r="AJ282" s="178"/>
      <c r="AK282" s="178"/>
      <c r="AL282" s="178"/>
      <c r="AM282" s="178"/>
      <c r="AN282" s="178"/>
      <c r="AO282" s="178"/>
      <c r="AP282" s="178"/>
      <c r="AQ282" s="178"/>
      <c r="AR282" s="178"/>
      <c r="AS282" s="178"/>
      <c r="AT282" s="178"/>
      <c r="AU282" s="178"/>
      <c r="AV282" s="178"/>
      <c r="AW282" s="178"/>
      <c r="AX282" s="178"/>
      <c r="AY282" s="178"/>
      <c r="AZ282" s="178"/>
      <c r="BA282" s="178"/>
      <c r="BB282" s="178"/>
      <c r="BC282" s="178"/>
      <c r="BD282" s="178"/>
      <c r="BE282" s="178"/>
      <c r="BF282" s="178"/>
      <c r="BG282" s="178"/>
      <c r="BH282" s="178"/>
    </row>
    <row r="283" spans="1:60" outlineLevel="1" x14ac:dyDescent="0.2">
      <c r="A283" s="179"/>
      <c r="B283" s="180"/>
      <c r="C283" s="182" t="s">
        <v>195</v>
      </c>
      <c r="D283" s="183"/>
      <c r="E283" s="184">
        <v>138.684</v>
      </c>
      <c r="F283" s="177"/>
      <c r="G283" s="177"/>
      <c r="H283" s="177"/>
      <c r="I283" s="177"/>
      <c r="J283" s="177"/>
      <c r="K283" s="177"/>
      <c r="L283" s="177"/>
      <c r="M283" s="177"/>
      <c r="N283" s="177"/>
      <c r="O283" s="177"/>
      <c r="P283" s="177"/>
      <c r="Q283" s="177"/>
      <c r="R283" s="177"/>
      <c r="S283" s="177"/>
      <c r="T283" s="177"/>
      <c r="U283" s="177"/>
      <c r="V283" s="177"/>
      <c r="W283" s="177"/>
      <c r="X283" s="177"/>
      <c r="Y283" s="178"/>
      <c r="Z283" s="178"/>
      <c r="AA283" s="178"/>
      <c r="AB283" s="178"/>
      <c r="AC283" s="178"/>
      <c r="AD283" s="178"/>
      <c r="AE283" s="178"/>
      <c r="AF283" s="178"/>
      <c r="AG283" s="178" t="s">
        <v>164</v>
      </c>
      <c r="AH283" s="178">
        <v>0</v>
      </c>
      <c r="AI283" s="178"/>
      <c r="AJ283" s="178"/>
      <c r="AK283" s="178"/>
      <c r="AL283" s="178"/>
      <c r="AM283" s="178"/>
      <c r="AN283" s="178"/>
      <c r="AO283" s="178"/>
      <c r="AP283" s="178"/>
      <c r="AQ283" s="178"/>
      <c r="AR283" s="178"/>
      <c r="AS283" s="178"/>
      <c r="AT283" s="178"/>
      <c r="AU283" s="178"/>
      <c r="AV283" s="178"/>
      <c r="AW283" s="178"/>
      <c r="AX283" s="178"/>
      <c r="AY283" s="178"/>
      <c r="AZ283" s="178"/>
      <c r="BA283" s="178"/>
      <c r="BB283" s="178"/>
      <c r="BC283" s="178"/>
      <c r="BD283" s="178"/>
      <c r="BE283" s="178"/>
      <c r="BF283" s="178"/>
      <c r="BG283" s="178"/>
      <c r="BH283" s="178"/>
    </row>
    <row r="284" spans="1:60" outlineLevel="1" x14ac:dyDescent="0.2">
      <c r="A284" s="179"/>
      <c r="B284" s="180"/>
      <c r="C284" s="182" t="s">
        <v>196</v>
      </c>
      <c r="D284" s="183"/>
      <c r="E284" s="184">
        <v>92.742000000000004</v>
      </c>
      <c r="F284" s="177"/>
      <c r="G284" s="177"/>
      <c r="H284" s="177"/>
      <c r="I284" s="177"/>
      <c r="J284" s="177"/>
      <c r="K284" s="177"/>
      <c r="L284" s="177"/>
      <c r="M284" s="177"/>
      <c r="N284" s="177"/>
      <c r="O284" s="177"/>
      <c r="P284" s="177"/>
      <c r="Q284" s="177"/>
      <c r="R284" s="177"/>
      <c r="S284" s="177"/>
      <c r="T284" s="177"/>
      <c r="U284" s="177"/>
      <c r="V284" s="177"/>
      <c r="W284" s="177"/>
      <c r="X284" s="177"/>
      <c r="Y284" s="178"/>
      <c r="Z284" s="178"/>
      <c r="AA284" s="178"/>
      <c r="AB284" s="178"/>
      <c r="AC284" s="178"/>
      <c r="AD284" s="178"/>
      <c r="AE284" s="178"/>
      <c r="AF284" s="178"/>
      <c r="AG284" s="178" t="s">
        <v>164</v>
      </c>
      <c r="AH284" s="178">
        <v>0</v>
      </c>
      <c r="AI284" s="178"/>
      <c r="AJ284" s="178"/>
      <c r="AK284" s="178"/>
      <c r="AL284" s="178"/>
      <c r="AM284" s="178"/>
      <c r="AN284" s="178"/>
      <c r="AO284" s="178"/>
      <c r="AP284" s="178"/>
      <c r="AQ284" s="178"/>
      <c r="AR284" s="178"/>
      <c r="AS284" s="178"/>
      <c r="AT284" s="178"/>
      <c r="AU284" s="178"/>
      <c r="AV284" s="178"/>
      <c r="AW284" s="178"/>
      <c r="AX284" s="178"/>
      <c r="AY284" s="178"/>
      <c r="AZ284" s="178"/>
      <c r="BA284" s="178"/>
      <c r="BB284" s="178"/>
      <c r="BC284" s="178"/>
      <c r="BD284" s="178"/>
      <c r="BE284" s="178"/>
      <c r="BF284" s="178"/>
      <c r="BG284" s="178"/>
      <c r="BH284" s="178"/>
    </row>
    <row r="285" spans="1:60" outlineLevel="1" x14ac:dyDescent="0.2">
      <c r="A285" s="179"/>
      <c r="B285" s="180"/>
      <c r="C285" s="185" t="s">
        <v>170</v>
      </c>
      <c r="D285" s="186"/>
      <c r="E285" s="187">
        <v>231.42599999999999</v>
      </c>
      <c r="F285" s="177"/>
      <c r="G285" s="177"/>
      <c r="H285" s="177"/>
      <c r="I285" s="177"/>
      <c r="J285" s="177"/>
      <c r="K285" s="177"/>
      <c r="L285" s="177"/>
      <c r="M285" s="177"/>
      <c r="N285" s="177"/>
      <c r="O285" s="177"/>
      <c r="P285" s="177"/>
      <c r="Q285" s="177"/>
      <c r="R285" s="177"/>
      <c r="S285" s="177"/>
      <c r="T285" s="177"/>
      <c r="U285" s="177"/>
      <c r="V285" s="177"/>
      <c r="W285" s="177"/>
      <c r="X285" s="177"/>
      <c r="Y285" s="178"/>
      <c r="Z285" s="178"/>
      <c r="AA285" s="178"/>
      <c r="AB285" s="178"/>
      <c r="AC285" s="178"/>
      <c r="AD285" s="178"/>
      <c r="AE285" s="178"/>
      <c r="AF285" s="178"/>
      <c r="AG285" s="178" t="s">
        <v>164</v>
      </c>
      <c r="AH285" s="178">
        <v>1</v>
      </c>
      <c r="AI285" s="178"/>
      <c r="AJ285" s="178"/>
      <c r="AK285" s="178"/>
      <c r="AL285" s="178"/>
      <c r="AM285" s="178"/>
      <c r="AN285" s="178"/>
      <c r="AO285" s="178"/>
      <c r="AP285" s="178"/>
      <c r="AQ285" s="178"/>
      <c r="AR285" s="178"/>
      <c r="AS285" s="178"/>
      <c r="AT285" s="178"/>
      <c r="AU285" s="178"/>
      <c r="AV285" s="178"/>
      <c r="AW285" s="178"/>
      <c r="AX285" s="178"/>
      <c r="AY285" s="178"/>
      <c r="AZ285" s="178"/>
      <c r="BA285" s="178"/>
      <c r="BB285" s="178"/>
      <c r="BC285" s="178"/>
      <c r="BD285" s="178"/>
      <c r="BE285" s="178"/>
      <c r="BF285" s="178"/>
      <c r="BG285" s="178"/>
      <c r="BH285" s="178"/>
    </row>
    <row r="286" spans="1:60" outlineLevel="1" x14ac:dyDescent="0.2">
      <c r="A286" s="179"/>
      <c r="B286" s="180"/>
      <c r="C286" s="182" t="s">
        <v>197</v>
      </c>
      <c r="D286" s="183"/>
      <c r="E286" s="184"/>
      <c r="F286" s="177"/>
      <c r="G286" s="177"/>
      <c r="H286" s="177"/>
      <c r="I286" s="177"/>
      <c r="J286" s="177"/>
      <c r="K286" s="177"/>
      <c r="L286" s="177"/>
      <c r="M286" s="177"/>
      <c r="N286" s="177"/>
      <c r="O286" s="177"/>
      <c r="P286" s="177"/>
      <c r="Q286" s="177"/>
      <c r="R286" s="177"/>
      <c r="S286" s="177"/>
      <c r="T286" s="177"/>
      <c r="U286" s="177"/>
      <c r="V286" s="177"/>
      <c r="W286" s="177"/>
      <c r="X286" s="177"/>
      <c r="Y286" s="178"/>
      <c r="Z286" s="178"/>
      <c r="AA286" s="178"/>
      <c r="AB286" s="178"/>
      <c r="AC286" s="178"/>
      <c r="AD286" s="178"/>
      <c r="AE286" s="178"/>
      <c r="AF286" s="178"/>
      <c r="AG286" s="178" t="s">
        <v>164</v>
      </c>
      <c r="AH286" s="178">
        <v>0</v>
      </c>
      <c r="AI286" s="178"/>
      <c r="AJ286" s="178"/>
      <c r="AK286" s="178"/>
      <c r="AL286" s="178"/>
      <c r="AM286" s="178"/>
      <c r="AN286" s="178"/>
      <c r="AO286" s="178"/>
      <c r="AP286" s="178"/>
      <c r="AQ286" s="178"/>
      <c r="AR286" s="178"/>
      <c r="AS286" s="178"/>
      <c r="AT286" s="178"/>
      <c r="AU286" s="178"/>
      <c r="AV286" s="178"/>
      <c r="AW286" s="178"/>
      <c r="AX286" s="178"/>
      <c r="AY286" s="178"/>
      <c r="AZ286" s="178"/>
      <c r="BA286" s="178"/>
      <c r="BB286" s="178"/>
      <c r="BC286" s="178"/>
      <c r="BD286" s="178"/>
      <c r="BE286" s="178"/>
      <c r="BF286" s="178"/>
      <c r="BG286" s="178"/>
      <c r="BH286" s="178"/>
    </row>
    <row r="287" spans="1:60" outlineLevel="1" x14ac:dyDescent="0.2">
      <c r="A287" s="179"/>
      <c r="B287" s="180"/>
      <c r="C287" s="182" t="s">
        <v>198</v>
      </c>
      <c r="D287" s="183"/>
      <c r="E287" s="184">
        <v>-20.575800000000001</v>
      </c>
      <c r="F287" s="177"/>
      <c r="G287" s="177"/>
      <c r="H287" s="177"/>
      <c r="I287" s="177"/>
      <c r="J287" s="177"/>
      <c r="K287" s="177"/>
      <c r="L287" s="177"/>
      <c r="M287" s="177"/>
      <c r="N287" s="177"/>
      <c r="O287" s="177"/>
      <c r="P287" s="177"/>
      <c r="Q287" s="177"/>
      <c r="R287" s="177"/>
      <c r="S287" s="177"/>
      <c r="T287" s="177"/>
      <c r="U287" s="177"/>
      <c r="V287" s="177"/>
      <c r="W287" s="177"/>
      <c r="X287" s="177"/>
      <c r="Y287" s="178"/>
      <c r="Z287" s="178"/>
      <c r="AA287" s="178"/>
      <c r="AB287" s="178"/>
      <c r="AC287" s="178"/>
      <c r="AD287" s="178"/>
      <c r="AE287" s="178"/>
      <c r="AF287" s="178"/>
      <c r="AG287" s="178" t="s">
        <v>164</v>
      </c>
      <c r="AH287" s="178">
        <v>0</v>
      </c>
      <c r="AI287" s="178"/>
      <c r="AJ287" s="178"/>
      <c r="AK287" s="178"/>
      <c r="AL287" s="178"/>
      <c r="AM287" s="178"/>
      <c r="AN287" s="178"/>
      <c r="AO287" s="178"/>
      <c r="AP287" s="178"/>
      <c r="AQ287" s="178"/>
      <c r="AR287" s="178"/>
      <c r="AS287" s="178"/>
      <c r="AT287" s="178"/>
      <c r="AU287" s="178"/>
      <c r="AV287" s="178"/>
      <c r="AW287" s="178"/>
      <c r="AX287" s="178"/>
      <c r="AY287" s="178"/>
      <c r="AZ287" s="178"/>
      <c r="BA287" s="178"/>
      <c r="BB287" s="178"/>
      <c r="BC287" s="178"/>
      <c r="BD287" s="178"/>
      <c r="BE287" s="178"/>
      <c r="BF287" s="178"/>
      <c r="BG287" s="178"/>
      <c r="BH287" s="178"/>
    </row>
    <row r="288" spans="1:60" outlineLevel="1" x14ac:dyDescent="0.2">
      <c r="A288" s="179"/>
      <c r="B288" s="180"/>
      <c r="C288" s="182" t="s">
        <v>199</v>
      </c>
      <c r="D288" s="183"/>
      <c r="E288" s="184">
        <v>-8.7932000000000006</v>
      </c>
      <c r="F288" s="177"/>
      <c r="G288" s="177"/>
      <c r="H288" s="177"/>
      <c r="I288" s="177"/>
      <c r="J288" s="177"/>
      <c r="K288" s="177"/>
      <c r="L288" s="177"/>
      <c r="M288" s="177"/>
      <c r="N288" s="177"/>
      <c r="O288" s="177"/>
      <c r="P288" s="177"/>
      <c r="Q288" s="177"/>
      <c r="R288" s="177"/>
      <c r="S288" s="177"/>
      <c r="T288" s="177"/>
      <c r="U288" s="177"/>
      <c r="V288" s="177"/>
      <c r="W288" s="177"/>
      <c r="X288" s="177"/>
      <c r="Y288" s="178"/>
      <c r="Z288" s="178"/>
      <c r="AA288" s="178"/>
      <c r="AB288" s="178"/>
      <c r="AC288" s="178"/>
      <c r="AD288" s="178"/>
      <c r="AE288" s="178"/>
      <c r="AF288" s="178"/>
      <c r="AG288" s="178" t="s">
        <v>164</v>
      </c>
      <c r="AH288" s="178">
        <v>0</v>
      </c>
      <c r="AI288" s="178"/>
      <c r="AJ288" s="178"/>
      <c r="AK288" s="178"/>
      <c r="AL288" s="178"/>
      <c r="AM288" s="178"/>
      <c r="AN288" s="178"/>
      <c r="AO288" s="178"/>
      <c r="AP288" s="178"/>
      <c r="AQ288" s="178"/>
      <c r="AR288" s="178"/>
      <c r="AS288" s="178"/>
      <c r="AT288" s="178"/>
      <c r="AU288" s="178"/>
      <c r="AV288" s="178"/>
      <c r="AW288" s="178"/>
      <c r="AX288" s="178"/>
      <c r="AY288" s="178"/>
      <c r="AZ288" s="178"/>
      <c r="BA288" s="178"/>
      <c r="BB288" s="178"/>
      <c r="BC288" s="178"/>
      <c r="BD288" s="178"/>
      <c r="BE288" s="178"/>
      <c r="BF288" s="178"/>
      <c r="BG288" s="178"/>
      <c r="BH288" s="178"/>
    </row>
    <row r="289" spans="1:60" outlineLevel="1" x14ac:dyDescent="0.2">
      <c r="A289" s="179"/>
      <c r="B289" s="180"/>
      <c r="C289" s="182" t="s">
        <v>200</v>
      </c>
      <c r="D289" s="183"/>
      <c r="E289" s="184">
        <v>-4.1609999999999996</v>
      </c>
      <c r="F289" s="177"/>
      <c r="G289" s="177"/>
      <c r="H289" s="177"/>
      <c r="I289" s="177"/>
      <c r="J289" s="177"/>
      <c r="K289" s="177"/>
      <c r="L289" s="177"/>
      <c r="M289" s="177"/>
      <c r="N289" s="177"/>
      <c r="O289" s="177"/>
      <c r="P289" s="177"/>
      <c r="Q289" s="177"/>
      <c r="R289" s="177"/>
      <c r="S289" s="177"/>
      <c r="T289" s="177"/>
      <c r="U289" s="177"/>
      <c r="V289" s="177"/>
      <c r="W289" s="177"/>
      <c r="X289" s="177"/>
      <c r="Y289" s="178"/>
      <c r="Z289" s="178"/>
      <c r="AA289" s="178"/>
      <c r="AB289" s="178"/>
      <c r="AC289" s="178"/>
      <c r="AD289" s="178"/>
      <c r="AE289" s="178"/>
      <c r="AF289" s="178"/>
      <c r="AG289" s="178" t="s">
        <v>164</v>
      </c>
      <c r="AH289" s="178">
        <v>0</v>
      </c>
      <c r="AI289" s="178"/>
      <c r="AJ289" s="178"/>
      <c r="AK289" s="178"/>
      <c r="AL289" s="178"/>
      <c r="AM289" s="178"/>
      <c r="AN289" s="178"/>
      <c r="AO289" s="178"/>
      <c r="AP289" s="178"/>
      <c r="AQ289" s="178"/>
      <c r="AR289" s="178"/>
      <c r="AS289" s="178"/>
      <c r="AT289" s="178"/>
      <c r="AU289" s="178"/>
      <c r="AV289" s="178"/>
      <c r="AW289" s="178"/>
      <c r="AX289" s="178"/>
      <c r="AY289" s="178"/>
      <c r="AZ289" s="178"/>
      <c r="BA289" s="178"/>
      <c r="BB289" s="178"/>
      <c r="BC289" s="178"/>
      <c r="BD289" s="178"/>
      <c r="BE289" s="178"/>
      <c r="BF289" s="178"/>
      <c r="BG289" s="178"/>
      <c r="BH289" s="178"/>
    </row>
    <row r="290" spans="1:60" outlineLevel="1" x14ac:dyDescent="0.2">
      <c r="A290" s="179"/>
      <c r="B290" s="180"/>
      <c r="C290" s="185" t="s">
        <v>170</v>
      </c>
      <c r="D290" s="186"/>
      <c r="E290" s="187">
        <v>-33.53</v>
      </c>
      <c r="F290" s="177"/>
      <c r="G290" s="177"/>
      <c r="H290" s="177"/>
      <c r="I290" s="177"/>
      <c r="J290" s="177"/>
      <c r="K290" s="177"/>
      <c r="L290" s="177"/>
      <c r="M290" s="177"/>
      <c r="N290" s="177"/>
      <c r="O290" s="177"/>
      <c r="P290" s="177"/>
      <c r="Q290" s="177"/>
      <c r="R290" s="177"/>
      <c r="S290" s="177"/>
      <c r="T290" s="177"/>
      <c r="U290" s="177"/>
      <c r="V290" s="177"/>
      <c r="W290" s="177"/>
      <c r="X290" s="177"/>
      <c r="Y290" s="178"/>
      <c r="Z290" s="178"/>
      <c r="AA290" s="178"/>
      <c r="AB290" s="178"/>
      <c r="AC290" s="178"/>
      <c r="AD290" s="178"/>
      <c r="AE290" s="178"/>
      <c r="AF290" s="178"/>
      <c r="AG290" s="178" t="s">
        <v>164</v>
      </c>
      <c r="AH290" s="178">
        <v>1</v>
      </c>
      <c r="AI290" s="178"/>
      <c r="AJ290" s="178"/>
      <c r="AK290" s="178"/>
      <c r="AL290" s="178"/>
      <c r="AM290" s="178"/>
      <c r="AN290" s="178"/>
      <c r="AO290" s="178"/>
      <c r="AP290" s="178"/>
      <c r="AQ290" s="178"/>
      <c r="AR290" s="178"/>
      <c r="AS290" s="178"/>
      <c r="AT290" s="178"/>
      <c r="AU290" s="178"/>
      <c r="AV290" s="178"/>
      <c r="AW290" s="178"/>
      <c r="AX290" s="178"/>
      <c r="AY290" s="178"/>
      <c r="AZ290" s="178"/>
      <c r="BA290" s="178"/>
      <c r="BB290" s="178"/>
      <c r="BC290" s="178"/>
      <c r="BD290" s="178"/>
      <c r="BE290" s="178"/>
      <c r="BF290" s="178"/>
      <c r="BG290" s="178"/>
      <c r="BH290" s="178"/>
    </row>
    <row r="291" spans="1:60" outlineLevel="1" x14ac:dyDescent="0.2">
      <c r="A291" s="179"/>
      <c r="B291" s="180"/>
      <c r="C291" s="182" t="s">
        <v>201</v>
      </c>
      <c r="D291" s="183"/>
      <c r="E291" s="184"/>
      <c r="F291" s="177"/>
      <c r="G291" s="177"/>
      <c r="H291" s="177"/>
      <c r="I291" s="177"/>
      <c r="J291" s="177"/>
      <c r="K291" s="177"/>
      <c r="L291" s="177"/>
      <c r="M291" s="177"/>
      <c r="N291" s="177"/>
      <c r="O291" s="177"/>
      <c r="P291" s="177"/>
      <c r="Q291" s="177"/>
      <c r="R291" s="177"/>
      <c r="S291" s="177"/>
      <c r="T291" s="177"/>
      <c r="U291" s="177"/>
      <c r="V291" s="177"/>
      <c r="W291" s="177"/>
      <c r="X291" s="177"/>
      <c r="Y291" s="178"/>
      <c r="Z291" s="178"/>
      <c r="AA291" s="178"/>
      <c r="AB291" s="178"/>
      <c r="AC291" s="178"/>
      <c r="AD291" s="178"/>
      <c r="AE291" s="178"/>
      <c r="AF291" s="178"/>
      <c r="AG291" s="178" t="s">
        <v>164</v>
      </c>
      <c r="AH291" s="178">
        <v>0</v>
      </c>
      <c r="AI291" s="178"/>
      <c r="AJ291" s="178"/>
      <c r="AK291" s="178"/>
      <c r="AL291" s="178"/>
      <c r="AM291" s="178"/>
      <c r="AN291" s="178"/>
      <c r="AO291" s="178"/>
      <c r="AP291" s="178"/>
      <c r="AQ291" s="178"/>
      <c r="AR291" s="178"/>
      <c r="AS291" s="178"/>
      <c r="AT291" s="178"/>
      <c r="AU291" s="178"/>
      <c r="AV291" s="178"/>
      <c r="AW291" s="178"/>
      <c r="AX291" s="178"/>
      <c r="AY291" s="178"/>
      <c r="AZ291" s="178"/>
      <c r="BA291" s="178"/>
      <c r="BB291" s="178"/>
      <c r="BC291" s="178"/>
      <c r="BD291" s="178"/>
      <c r="BE291" s="178"/>
      <c r="BF291" s="178"/>
      <c r="BG291" s="178"/>
      <c r="BH291" s="178"/>
    </row>
    <row r="292" spans="1:60" ht="22.5" outlineLevel="1" x14ac:dyDescent="0.2">
      <c r="A292" s="179"/>
      <c r="B292" s="180"/>
      <c r="C292" s="182" t="s">
        <v>202</v>
      </c>
      <c r="D292" s="183"/>
      <c r="E292" s="184">
        <v>13.5168</v>
      </c>
      <c r="F292" s="177"/>
      <c r="G292" s="177"/>
      <c r="H292" s="177"/>
      <c r="I292" s="177"/>
      <c r="J292" s="177"/>
      <c r="K292" s="177"/>
      <c r="L292" s="177"/>
      <c r="M292" s="177"/>
      <c r="N292" s="177"/>
      <c r="O292" s="177"/>
      <c r="P292" s="177"/>
      <c r="Q292" s="177"/>
      <c r="R292" s="177"/>
      <c r="S292" s="177"/>
      <c r="T292" s="177"/>
      <c r="U292" s="177"/>
      <c r="V292" s="177"/>
      <c r="W292" s="177"/>
      <c r="X292" s="177"/>
      <c r="Y292" s="178"/>
      <c r="Z292" s="178"/>
      <c r="AA292" s="178"/>
      <c r="AB292" s="178"/>
      <c r="AC292" s="178"/>
      <c r="AD292" s="178"/>
      <c r="AE292" s="178"/>
      <c r="AF292" s="178"/>
      <c r="AG292" s="178" t="s">
        <v>164</v>
      </c>
      <c r="AH292" s="178">
        <v>0</v>
      </c>
      <c r="AI292" s="178"/>
      <c r="AJ292" s="178"/>
      <c r="AK292" s="178"/>
      <c r="AL292" s="178"/>
      <c r="AM292" s="178"/>
      <c r="AN292" s="178"/>
      <c r="AO292" s="178"/>
      <c r="AP292" s="178"/>
      <c r="AQ292" s="178"/>
      <c r="AR292" s="178"/>
      <c r="AS292" s="178"/>
      <c r="AT292" s="178"/>
      <c r="AU292" s="178"/>
      <c r="AV292" s="178"/>
      <c r="AW292" s="178"/>
      <c r="AX292" s="178"/>
      <c r="AY292" s="178"/>
      <c r="AZ292" s="178"/>
      <c r="BA292" s="178"/>
      <c r="BB292" s="178"/>
      <c r="BC292" s="178"/>
      <c r="BD292" s="178"/>
      <c r="BE292" s="178"/>
      <c r="BF292" s="178"/>
      <c r="BG292" s="178"/>
      <c r="BH292" s="178"/>
    </row>
    <row r="293" spans="1:60" outlineLevel="1" x14ac:dyDescent="0.2">
      <c r="A293" s="179"/>
      <c r="B293" s="180"/>
      <c r="C293" s="182" t="s">
        <v>203</v>
      </c>
      <c r="D293" s="183"/>
      <c r="E293" s="184">
        <v>6.4512</v>
      </c>
      <c r="F293" s="177"/>
      <c r="G293" s="177"/>
      <c r="H293" s="177"/>
      <c r="I293" s="177"/>
      <c r="J293" s="177"/>
      <c r="K293" s="177"/>
      <c r="L293" s="177"/>
      <c r="M293" s="177"/>
      <c r="N293" s="177"/>
      <c r="O293" s="177"/>
      <c r="P293" s="177"/>
      <c r="Q293" s="177"/>
      <c r="R293" s="177"/>
      <c r="S293" s="177"/>
      <c r="T293" s="177"/>
      <c r="U293" s="177"/>
      <c r="V293" s="177"/>
      <c r="W293" s="177"/>
      <c r="X293" s="177"/>
      <c r="Y293" s="178"/>
      <c r="Z293" s="178"/>
      <c r="AA293" s="178"/>
      <c r="AB293" s="178"/>
      <c r="AC293" s="178"/>
      <c r="AD293" s="178"/>
      <c r="AE293" s="178"/>
      <c r="AF293" s="178"/>
      <c r="AG293" s="178" t="s">
        <v>164</v>
      </c>
      <c r="AH293" s="178">
        <v>0</v>
      </c>
      <c r="AI293" s="178"/>
      <c r="AJ293" s="178"/>
      <c r="AK293" s="178"/>
      <c r="AL293" s="178"/>
      <c r="AM293" s="178"/>
      <c r="AN293" s="178"/>
      <c r="AO293" s="178"/>
      <c r="AP293" s="178"/>
      <c r="AQ293" s="178"/>
      <c r="AR293" s="178"/>
      <c r="AS293" s="178"/>
      <c r="AT293" s="178"/>
      <c r="AU293" s="178"/>
      <c r="AV293" s="178"/>
      <c r="AW293" s="178"/>
      <c r="AX293" s="178"/>
      <c r="AY293" s="178"/>
      <c r="AZ293" s="178"/>
      <c r="BA293" s="178"/>
      <c r="BB293" s="178"/>
      <c r="BC293" s="178"/>
      <c r="BD293" s="178"/>
      <c r="BE293" s="178"/>
      <c r="BF293" s="178"/>
      <c r="BG293" s="178"/>
      <c r="BH293" s="178"/>
    </row>
    <row r="294" spans="1:60" outlineLevel="1" x14ac:dyDescent="0.2">
      <c r="A294" s="179"/>
      <c r="B294" s="180"/>
      <c r="C294" s="185" t="s">
        <v>170</v>
      </c>
      <c r="D294" s="186"/>
      <c r="E294" s="187">
        <v>19.968</v>
      </c>
      <c r="F294" s="177"/>
      <c r="G294" s="177"/>
      <c r="H294" s="177"/>
      <c r="I294" s="177"/>
      <c r="J294" s="177"/>
      <c r="K294" s="177"/>
      <c r="L294" s="177"/>
      <c r="M294" s="177"/>
      <c r="N294" s="177"/>
      <c r="O294" s="177"/>
      <c r="P294" s="177"/>
      <c r="Q294" s="177"/>
      <c r="R294" s="177"/>
      <c r="S294" s="177"/>
      <c r="T294" s="177"/>
      <c r="U294" s="177"/>
      <c r="V294" s="177"/>
      <c r="W294" s="177"/>
      <c r="X294" s="177"/>
      <c r="Y294" s="178"/>
      <c r="Z294" s="178"/>
      <c r="AA294" s="178"/>
      <c r="AB294" s="178"/>
      <c r="AC294" s="178"/>
      <c r="AD294" s="178"/>
      <c r="AE294" s="178"/>
      <c r="AF294" s="178"/>
      <c r="AG294" s="178" t="s">
        <v>164</v>
      </c>
      <c r="AH294" s="178">
        <v>1</v>
      </c>
      <c r="AI294" s="178"/>
      <c r="AJ294" s="178"/>
      <c r="AK294" s="178"/>
      <c r="AL294" s="178"/>
      <c r="AM294" s="178"/>
      <c r="AN294" s="178"/>
      <c r="AO294" s="178"/>
      <c r="AP294" s="178"/>
      <c r="AQ294" s="178"/>
      <c r="AR294" s="178"/>
      <c r="AS294" s="178"/>
      <c r="AT294" s="178"/>
      <c r="AU294" s="178"/>
      <c r="AV294" s="178"/>
      <c r="AW294" s="178"/>
      <c r="AX294" s="178"/>
      <c r="AY294" s="178"/>
      <c r="AZ294" s="178"/>
      <c r="BA294" s="178"/>
      <c r="BB294" s="178"/>
      <c r="BC294" s="178"/>
      <c r="BD294" s="178"/>
      <c r="BE294" s="178"/>
      <c r="BF294" s="178"/>
      <c r="BG294" s="178"/>
      <c r="BH294" s="178"/>
    </row>
    <row r="295" spans="1:60" outlineLevel="1" x14ac:dyDescent="0.2">
      <c r="A295" s="179"/>
      <c r="B295" s="180"/>
      <c r="C295" s="182" t="s">
        <v>163</v>
      </c>
      <c r="D295" s="183"/>
      <c r="E295" s="184"/>
      <c r="F295" s="177"/>
      <c r="G295" s="177"/>
      <c r="H295" s="177"/>
      <c r="I295" s="177"/>
      <c r="J295" s="177"/>
      <c r="K295" s="177"/>
      <c r="L295" s="177"/>
      <c r="M295" s="177"/>
      <c r="N295" s="177"/>
      <c r="O295" s="177"/>
      <c r="P295" s="177"/>
      <c r="Q295" s="177"/>
      <c r="R295" s="177"/>
      <c r="S295" s="177"/>
      <c r="T295" s="177"/>
      <c r="U295" s="177"/>
      <c r="V295" s="177"/>
      <c r="W295" s="177"/>
      <c r="X295" s="177"/>
      <c r="Y295" s="178"/>
      <c r="Z295" s="178"/>
      <c r="AA295" s="178"/>
      <c r="AB295" s="178"/>
      <c r="AC295" s="178"/>
      <c r="AD295" s="178"/>
      <c r="AE295" s="178"/>
      <c r="AF295" s="178"/>
      <c r="AG295" s="178" t="s">
        <v>164</v>
      </c>
      <c r="AH295" s="178">
        <v>0</v>
      </c>
      <c r="AI295" s="178"/>
      <c r="AJ295" s="178"/>
      <c r="AK295" s="178"/>
      <c r="AL295" s="178"/>
      <c r="AM295" s="178"/>
      <c r="AN295" s="178"/>
      <c r="AO295" s="178"/>
      <c r="AP295" s="178"/>
      <c r="AQ295" s="178"/>
      <c r="AR295" s="178"/>
      <c r="AS295" s="178"/>
      <c r="AT295" s="178"/>
      <c r="AU295" s="178"/>
      <c r="AV295" s="178"/>
      <c r="AW295" s="178"/>
      <c r="AX295" s="178"/>
      <c r="AY295" s="178"/>
      <c r="AZ295" s="178"/>
      <c r="BA295" s="178"/>
      <c r="BB295" s="178"/>
      <c r="BC295" s="178"/>
      <c r="BD295" s="178"/>
      <c r="BE295" s="178"/>
      <c r="BF295" s="178"/>
      <c r="BG295" s="178"/>
      <c r="BH295" s="178"/>
    </row>
    <row r="296" spans="1:60" outlineLevel="1" x14ac:dyDescent="0.2">
      <c r="A296" s="179"/>
      <c r="B296" s="180"/>
      <c r="C296" s="182" t="s">
        <v>178</v>
      </c>
      <c r="D296" s="183"/>
      <c r="E296" s="184">
        <v>73.900000000000006</v>
      </c>
      <c r="F296" s="177"/>
      <c r="G296" s="177"/>
      <c r="H296" s="177"/>
      <c r="I296" s="177"/>
      <c r="J296" s="177"/>
      <c r="K296" s="177"/>
      <c r="L296" s="177"/>
      <c r="M296" s="177"/>
      <c r="N296" s="177"/>
      <c r="O296" s="177"/>
      <c r="P296" s="177"/>
      <c r="Q296" s="177"/>
      <c r="R296" s="177"/>
      <c r="S296" s="177"/>
      <c r="T296" s="177"/>
      <c r="U296" s="177"/>
      <c r="V296" s="177"/>
      <c r="W296" s="177"/>
      <c r="X296" s="177"/>
      <c r="Y296" s="178"/>
      <c r="Z296" s="178"/>
      <c r="AA296" s="178"/>
      <c r="AB296" s="178"/>
      <c r="AC296" s="178"/>
      <c r="AD296" s="178"/>
      <c r="AE296" s="178"/>
      <c r="AF296" s="178"/>
      <c r="AG296" s="178" t="s">
        <v>164</v>
      </c>
      <c r="AH296" s="178">
        <v>0</v>
      </c>
      <c r="AI296" s="178"/>
      <c r="AJ296" s="178"/>
      <c r="AK296" s="178"/>
      <c r="AL296" s="178"/>
      <c r="AM296" s="178"/>
      <c r="AN296" s="178"/>
      <c r="AO296" s="178"/>
      <c r="AP296" s="178"/>
      <c r="AQ296" s="178"/>
      <c r="AR296" s="178"/>
      <c r="AS296" s="178"/>
      <c r="AT296" s="178"/>
      <c r="AU296" s="178"/>
      <c r="AV296" s="178"/>
      <c r="AW296" s="178"/>
      <c r="AX296" s="178"/>
      <c r="AY296" s="178"/>
      <c r="AZ296" s="178"/>
      <c r="BA296" s="178"/>
      <c r="BB296" s="178"/>
      <c r="BC296" s="178"/>
      <c r="BD296" s="178"/>
      <c r="BE296" s="178"/>
      <c r="BF296" s="178"/>
      <c r="BG296" s="178"/>
      <c r="BH296" s="178"/>
    </row>
    <row r="297" spans="1:60" outlineLevel="1" x14ac:dyDescent="0.2">
      <c r="A297" s="179"/>
      <c r="B297" s="180"/>
      <c r="C297" s="182" t="s">
        <v>179</v>
      </c>
      <c r="D297" s="183"/>
      <c r="E297" s="184">
        <v>34.799999999999997</v>
      </c>
      <c r="F297" s="177"/>
      <c r="G297" s="177"/>
      <c r="H297" s="177"/>
      <c r="I297" s="177"/>
      <c r="J297" s="177"/>
      <c r="K297" s="177"/>
      <c r="L297" s="177"/>
      <c r="M297" s="177"/>
      <c r="N297" s="177"/>
      <c r="O297" s="177"/>
      <c r="P297" s="177"/>
      <c r="Q297" s="177"/>
      <c r="R297" s="177"/>
      <c r="S297" s="177"/>
      <c r="T297" s="177"/>
      <c r="U297" s="177"/>
      <c r="V297" s="177"/>
      <c r="W297" s="177"/>
      <c r="X297" s="177"/>
      <c r="Y297" s="178"/>
      <c r="Z297" s="178"/>
      <c r="AA297" s="178"/>
      <c r="AB297" s="178"/>
      <c r="AC297" s="178"/>
      <c r="AD297" s="178"/>
      <c r="AE297" s="178"/>
      <c r="AF297" s="178"/>
      <c r="AG297" s="178" t="s">
        <v>164</v>
      </c>
      <c r="AH297" s="178">
        <v>0</v>
      </c>
      <c r="AI297" s="178"/>
      <c r="AJ297" s="178"/>
      <c r="AK297" s="178"/>
      <c r="AL297" s="178"/>
      <c r="AM297" s="178"/>
      <c r="AN297" s="178"/>
      <c r="AO297" s="178"/>
      <c r="AP297" s="178"/>
      <c r="AQ297" s="178"/>
      <c r="AR297" s="178"/>
      <c r="AS297" s="178"/>
      <c r="AT297" s="178"/>
      <c r="AU297" s="178"/>
      <c r="AV297" s="178"/>
      <c r="AW297" s="178"/>
      <c r="AX297" s="178"/>
      <c r="AY297" s="178"/>
      <c r="AZ297" s="178"/>
      <c r="BA297" s="178"/>
      <c r="BB297" s="178"/>
      <c r="BC297" s="178"/>
      <c r="BD297" s="178"/>
      <c r="BE297" s="178"/>
      <c r="BF297" s="178"/>
      <c r="BG297" s="178"/>
      <c r="BH297" s="178"/>
    </row>
    <row r="298" spans="1:60" outlineLevel="1" x14ac:dyDescent="0.2">
      <c r="A298" s="179"/>
      <c r="B298" s="180"/>
      <c r="C298" s="185" t="s">
        <v>170</v>
      </c>
      <c r="D298" s="186"/>
      <c r="E298" s="187">
        <v>108.7</v>
      </c>
      <c r="F298" s="177"/>
      <c r="G298" s="177"/>
      <c r="H298" s="177"/>
      <c r="I298" s="177"/>
      <c r="J298" s="177"/>
      <c r="K298" s="177"/>
      <c r="L298" s="177"/>
      <c r="M298" s="177"/>
      <c r="N298" s="177"/>
      <c r="O298" s="177"/>
      <c r="P298" s="177"/>
      <c r="Q298" s="177"/>
      <c r="R298" s="177"/>
      <c r="S298" s="177"/>
      <c r="T298" s="177"/>
      <c r="U298" s="177"/>
      <c r="V298" s="177"/>
      <c r="W298" s="177"/>
      <c r="X298" s="177"/>
      <c r="Y298" s="178"/>
      <c r="Z298" s="178"/>
      <c r="AA298" s="178"/>
      <c r="AB298" s="178"/>
      <c r="AC298" s="178"/>
      <c r="AD298" s="178"/>
      <c r="AE298" s="178"/>
      <c r="AF298" s="178"/>
      <c r="AG298" s="178" t="s">
        <v>164</v>
      </c>
      <c r="AH298" s="178">
        <v>1</v>
      </c>
      <c r="AI298" s="178"/>
      <c r="AJ298" s="178"/>
      <c r="AK298" s="178"/>
      <c r="AL298" s="178"/>
      <c r="AM298" s="178"/>
      <c r="AN298" s="178"/>
      <c r="AO298" s="178"/>
      <c r="AP298" s="178"/>
      <c r="AQ298" s="178"/>
      <c r="AR298" s="178"/>
      <c r="AS298" s="178"/>
      <c r="AT298" s="178"/>
      <c r="AU298" s="178"/>
      <c r="AV298" s="178"/>
      <c r="AW298" s="178"/>
      <c r="AX298" s="178"/>
      <c r="AY298" s="178"/>
      <c r="AZ298" s="178"/>
      <c r="BA298" s="178"/>
      <c r="BB298" s="178"/>
      <c r="BC298" s="178"/>
      <c r="BD298" s="178"/>
      <c r="BE298" s="178"/>
      <c r="BF298" s="178"/>
      <c r="BG298" s="178"/>
      <c r="BH298" s="178"/>
    </row>
    <row r="299" spans="1:60" outlineLevel="1" x14ac:dyDescent="0.2">
      <c r="A299" s="169">
        <v>34</v>
      </c>
      <c r="B299" s="170" t="s">
        <v>413</v>
      </c>
      <c r="C299" s="171" t="s">
        <v>414</v>
      </c>
      <c r="D299" s="172" t="s">
        <v>157</v>
      </c>
      <c r="E299" s="173">
        <v>326.56400000000002</v>
      </c>
      <c r="F299" s="174"/>
      <c r="G299" s="175">
        <f>ROUND(E299*F299,2)</f>
        <v>0</v>
      </c>
      <c r="H299" s="174"/>
      <c r="I299" s="175">
        <f>ROUND(E299*H299,2)</f>
        <v>0</v>
      </c>
      <c r="J299" s="174"/>
      <c r="K299" s="175">
        <f>ROUND(E299*J299,2)</f>
        <v>0</v>
      </c>
      <c r="L299" s="175">
        <v>21</v>
      </c>
      <c r="M299" s="175">
        <f>G299*(1+L299/100)</f>
        <v>0</v>
      </c>
      <c r="N299" s="175">
        <v>3.6000000000000002E-4</v>
      </c>
      <c r="O299" s="175">
        <f>ROUND(E299*N299,2)</f>
        <v>0.12</v>
      </c>
      <c r="P299" s="175">
        <v>0</v>
      </c>
      <c r="Q299" s="175">
        <f>ROUND(E299*P299,2)</f>
        <v>0</v>
      </c>
      <c r="R299" s="175"/>
      <c r="S299" s="175" t="s">
        <v>187</v>
      </c>
      <c r="T299" s="176" t="s">
        <v>188</v>
      </c>
      <c r="U299" s="177">
        <v>0.19503999999999999</v>
      </c>
      <c r="V299" s="177">
        <f>ROUND(E299*U299,2)</f>
        <v>63.69</v>
      </c>
      <c r="W299" s="177"/>
      <c r="X299" s="177" t="s">
        <v>159</v>
      </c>
      <c r="Y299" s="178"/>
      <c r="Z299" s="178"/>
      <c r="AA299" s="178"/>
      <c r="AB299" s="178"/>
      <c r="AC299" s="178"/>
      <c r="AD299" s="178"/>
      <c r="AE299" s="178"/>
      <c r="AF299" s="178"/>
      <c r="AG299" s="178" t="s">
        <v>174</v>
      </c>
      <c r="AH299" s="178"/>
      <c r="AI299" s="178"/>
      <c r="AJ299" s="178"/>
      <c r="AK299" s="178"/>
      <c r="AL299" s="178"/>
      <c r="AM299" s="178"/>
      <c r="AN299" s="178"/>
      <c r="AO299" s="178"/>
      <c r="AP299" s="178"/>
      <c r="AQ299" s="178"/>
      <c r="AR299" s="178"/>
      <c r="AS299" s="178"/>
      <c r="AT299" s="178"/>
      <c r="AU299" s="178"/>
      <c r="AV299" s="178"/>
      <c r="AW299" s="178"/>
      <c r="AX299" s="178"/>
      <c r="AY299" s="178"/>
      <c r="AZ299" s="178"/>
      <c r="BA299" s="178"/>
      <c r="BB299" s="178"/>
      <c r="BC299" s="178"/>
      <c r="BD299" s="178"/>
      <c r="BE299" s="178"/>
      <c r="BF299" s="178"/>
      <c r="BG299" s="178"/>
      <c r="BH299" s="178"/>
    </row>
    <row r="300" spans="1:60" ht="12.75" customHeight="1" outlineLevel="1" x14ac:dyDescent="0.2">
      <c r="A300" s="179"/>
      <c r="B300" s="180"/>
      <c r="C300" s="230" t="s">
        <v>415</v>
      </c>
      <c r="D300" s="230"/>
      <c r="E300" s="230"/>
      <c r="F300" s="230"/>
      <c r="G300" s="230"/>
      <c r="H300" s="177"/>
      <c r="I300" s="177"/>
      <c r="J300" s="177"/>
      <c r="K300" s="177"/>
      <c r="L300" s="177"/>
      <c r="M300" s="177"/>
      <c r="N300" s="177"/>
      <c r="O300" s="177"/>
      <c r="P300" s="177"/>
      <c r="Q300" s="177"/>
      <c r="R300" s="177"/>
      <c r="S300" s="177"/>
      <c r="T300" s="177"/>
      <c r="U300" s="177"/>
      <c r="V300" s="177"/>
      <c r="W300" s="177"/>
      <c r="X300" s="177"/>
      <c r="Y300" s="178"/>
      <c r="Z300" s="178"/>
      <c r="AA300" s="178"/>
      <c r="AB300" s="178"/>
      <c r="AC300" s="178"/>
      <c r="AD300" s="178"/>
      <c r="AE300" s="178"/>
      <c r="AF300" s="178"/>
      <c r="AG300" s="178" t="s">
        <v>162</v>
      </c>
      <c r="AH300" s="178"/>
      <c r="AI300" s="178"/>
      <c r="AJ300" s="178"/>
      <c r="AK300" s="178"/>
      <c r="AL300" s="178"/>
      <c r="AM300" s="178"/>
      <c r="AN300" s="178"/>
      <c r="AO300" s="178"/>
      <c r="AP300" s="178"/>
      <c r="AQ300" s="178"/>
      <c r="AR300" s="178"/>
      <c r="AS300" s="178"/>
      <c r="AT300" s="178"/>
      <c r="AU300" s="178"/>
      <c r="AV300" s="178"/>
      <c r="AW300" s="178"/>
      <c r="AX300" s="178"/>
      <c r="AY300" s="178"/>
      <c r="AZ300" s="178"/>
      <c r="BA300" s="178"/>
      <c r="BB300" s="178"/>
      <c r="BC300" s="178"/>
      <c r="BD300" s="178"/>
      <c r="BE300" s="178"/>
      <c r="BF300" s="178"/>
      <c r="BG300" s="178"/>
      <c r="BH300" s="178"/>
    </row>
    <row r="301" spans="1:60" outlineLevel="1" x14ac:dyDescent="0.2">
      <c r="A301" s="179"/>
      <c r="B301" s="180"/>
      <c r="C301" s="182" t="s">
        <v>163</v>
      </c>
      <c r="D301" s="183"/>
      <c r="E301" s="184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8"/>
      <c r="Z301" s="178"/>
      <c r="AA301" s="178"/>
      <c r="AB301" s="178"/>
      <c r="AC301" s="178"/>
      <c r="AD301" s="178"/>
      <c r="AE301" s="178"/>
      <c r="AF301" s="178"/>
      <c r="AG301" s="178" t="s">
        <v>164</v>
      </c>
      <c r="AH301" s="178">
        <v>0</v>
      </c>
      <c r="AI301" s="178"/>
      <c r="AJ301" s="178"/>
      <c r="AK301" s="178"/>
      <c r="AL301" s="178"/>
      <c r="AM301" s="178"/>
      <c r="AN301" s="178"/>
      <c r="AO301" s="178"/>
      <c r="AP301" s="178"/>
      <c r="AQ301" s="178"/>
      <c r="AR301" s="178"/>
      <c r="AS301" s="178"/>
      <c r="AT301" s="178"/>
      <c r="AU301" s="178"/>
      <c r="AV301" s="178"/>
      <c r="AW301" s="178"/>
      <c r="AX301" s="178"/>
      <c r="AY301" s="178"/>
      <c r="AZ301" s="178"/>
      <c r="BA301" s="178"/>
      <c r="BB301" s="178"/>
      <c r="BC301" s="178"/>
      <c r="BD301" s="178"/>
      <c r="BE301" s="178"/>
      <c r="BF301" s="178"/>
      <c r="BG301" s="178"/>
      <c r="BH301" s="178"/>
    </row>
    <row r="302" spans="1:60" outlineLevel="1" x14ac:dyDescent="0.2">
      <c r="A302" s="179"/>
      <c r="B302" s="180"/>
      <c r="C302" s="182" t="s">
        <v>192</v>
      </c>
      <c r="D302" s="183"/>
      <c r="E302" s="184"/>
      <c r="F302" s="177"/>
      <c r="G302" s="177"/>
      <c r="H302" s="177"/>
      <c r="I302" s="177"/>
      <c r="J302" s="177"/>
      <c r="K302" s="177"/>
      <c r="L302" s="177"/>
      <c r="M302" s="177"/>
      <c r="N302" s="177"/>
      <c r="O302" s="177"/>
      <c r="P302" s="177"/>
      <c r="Q302" s="177"/>
      <c r="R302" s="177"/>
      <c r="S302" s="177"/>
      <c r="T302" s="177"/>
      <c r="U302" s="177"/>
      <c r="V302" s="177"/>
      <c r="W302" s="177"/>
      <c r="X302" s="177"/>
      <c r="Y302" s="178"/>
      <c r="Z302" s="178"/>
      <c r="AA302" s="178"/>
      <c r="AB302" s="178"/>
      <c r="AC302" s="178"/>
      <c r="AD302" s="178"/>
      <c r="AE302" s="178"/>
      <c r="AF302" s="178"/>
      <c r="AG302" s="178" t="s">
        <v>164</v>
      </c>
      <c r="AH302" s="178">
        <v>0</v>
      </c>
      <c r="AI302" s="178"/>
      <c r="AJ302" s="178"/>
      <c r="AK302" s="178"/>
      <c r="AL302" s="178"/>
      <c r="AM302" s="178"/>
      <c r="AN302" s="178"/>
      <c r="AO302" s="178"/>
      <c r="AP302" s="178"/>
      <c r="AQ302" s="178"/>
      <c r="AR302" s="178"/>
      <c r="AS302" s="178"/>
      <c r="AT302" s="178"/>
      <c r="AU302" s="178"/>
      <c r="AV302" s="178"/>
      <c r="AW302" s="178"/>
      <c r="AX302" s="178"/>
      <c r="AY302" s="178"/>
      <c r="AZ302" s="178"/>
      <c r="BA302" s="178"/>
      <c r="BB302" s="178"/>
      <c r="BC302" s="178"/>
      <c r="BD302" s="178"/>
      <c r="BE302" s="178"/>
      <c r="BF302" s="178"/>
      <c r="BG302" s="178"/>
      <c r="BH302" s="178"/>
    </row>
    <row r="303" spans="1:60" outlineLevel="1" x14ac:dyDescent="0.2">
      <c r="A303" s="179"/>
      <c r="B303" s="180"/>
      <c r="C303" s="182" t="s">
        <v>193</v>
      </c>
      <c r="D303" s="183"/>
      <c r="E303" s="184"/>
      <c r="F303" s="177"/>
      <c r="G303" s="177"/>
      <c r="H303" s="177"/>
      <c r="I303" s="177"/>
      <c r="J303" s="177"/>
      <c r="K303" s="177"/>
      <c r="L303" s="177"/>
      <c r="M303" s="177"/>
      <c r="N303" s="177"/>
      <c r="O303" s="177"/>
      <c r="P303" s="177"/>
      <c r="Q303" s="177"/>
      <c r="R303" s="177"/>
      <c r="S303" s="177"/>
      <c r="T303" s="177"/>
      <c r="U303" s="177"/>
      <c r="V303" s="177"/>
      <c r="W303" s="177"/>
      <c r="X303" s="177"/>
      <c r="Y303" s="178"/>
      <c r="Z303" s="178"/>
      <c r="AA303" s="178"/>
      <c r="AB303" s="178"/>
      <c r="AC303" s="178"/>
      <c r="AD303" s="178"/>
      <c r="AE303" s="178"/>
      <c r="AF303" s="178"/>
      <c r="AG303" s="178" t="s">
        <v>164</v>
      </c>
      <c r="AH303" s="178">
        <v>0</v>
      </c>
      <c r="AI303" s="178"/>
      <c r="AJ303" s="178"/>
      <c r="AK303" s="178"/>
      <c r="AL303" s="178"/>
      <c r="AM303" s="178"/>
      <c r="AN303" s="178"/>
      <c r="AO303" s="178"/>
      <c r="AP303" s="178"/>
      <c r="AQ303" s="178"/>
      <c r="AR303" s="178"/>
      <c r="AS303" s="178"/>
      <c r="AT303" s="178"/>
      <c r="AU303" s="178"/>
      <c r="AV303" s="178"/>
      <c r="AW303" s="178"/>
      <c r="AX303" s="178"/>
      <c r="AY303" s="178"/>
      <c r="AZ303" s="178"/>
      <c r="BA303" s="178"/>
      <c r="BB303" s="178"/>
      <c r="BC303" s="178"/>
      <c r="BD303" s="178"/>
      <c r="BE303" s="178"/>
      <c r="BF303" s="178"/>
      <c r="BG303" s="178"/>
      <c r="BH303" s="178"/>
    </row>
    <row r="304" spans="1:60" ht="22.5" outlineLevel="1" x14ac:dyDescent="0.2">
      <c r="A304" s="179"/>
      <c r="B304" s="180"/>
      <c r="C304" s="182" t="s">
        <v>194</v>
      </c>
      <c r="D304" s="183"/>
      <c r="E304" s="184"/>
      <c r="F304" s="177"/>
      <c r="G304" s="177"/>
      <c r="H304" s="177"/>
      <c r="I304" s="177"/>
      <c r="J304" s="177"/>
      <c r="K304" s="177"/>
      <c r="L304" s="177"/>
      <c r="M304" s="177"/>
      <c r="N304" s="177"/>
      <c r="O304" s="177"/>
      <c r="P304" s="177"/>
      <c r="Q304" s="177"/>
      <c r="R304" s="177"/>
      <c r="S304" s="177"/>
      <c r="T304" s="177"/>
      <c r="U304" s="177"/>
      <c r="V304" s="177"/>
      <c r="W304" s="177"/>
      <c r="X304" s="177"/>
      <c r="Y304" s="178"/>
      <c r="Z304" s="178"/>
      <c r="AA304" s="178"/>
      <c r="AB304" s="178"/>
      <c r="AC304" s="178"/>
      <c r="AD304" s="178"/>
      <c r="AE304" s="178"/>
      <c r="AF304" s="178"/>
      <c r="AG304" s="178" t="s">
        <v>164</v>
      </c>
      <c r="AH304" s="178">
        <v>0</v>
      </c>
      <c r="AI304" s="178"/>
      <c r="AJ304" s="178"/>
      <c r="AK304" s="178"/>
      <c r="AL304" s="178"/>
      <c r="AM304" s="178"/>
      <c r="AN304" s="178"/>
      <c r="AO304" s="178"/>
      <c r="AP304" s="178"/>
      <c r="AQ304" s="178"/>
      <c r="AR304" s="178"/>
      <c r="AS304" s="178"/>
      <c r="AT304" s="178"/>
      <c r="AU304" s="178"/>
      <c r="AV304" s="178"/>
      <c r="AW304" s="178"/>
      <c r="AX304" s="178"/>
      <c r="AY304" s="178"/>
      <c r="AZ304" s="178"/>
      <c r="BA304" s="178"/>
      <c r="BB304" s="178"/>
      <c r="BC304" s="178"/>
      <c r="BD304" s="178"/>
      <c r="BE304" s="178"/>
      <c r="BF304" s="178"/>
      <c r="BG304" s="178"/>
      <c r="BH304" s="178"/>
    </row>
    <row r="305" spans="1:60" outlineLevel="1" x14ac:dyDescent="0.2">
      <c r="A305" s="179"/>
      <c r="B305" s="180"/>
      <c r="C305" s="182" t="s">
        <v>195</v>
      </c>
      <c r="D305" s="183"/>
      <c r="E305" s="184">
        <v>138.684</v>
      </c>
      <c r="F305" s="177"/>
      <c r="G305" s="177"/>
      <c r="H305" s="177"/>
      <c r="I305" s="177"/>
      <c r="J305" s="177"/>
      <c r="K305" s="177"/>
      <c r="L305" s="177"/>
      <c r="M305" s="177"/>
      <c r="N305" s="177"/>
      <c r="O305" s="177"/>
      <c r="P305" s="177"/>
      <c r="Q305" s="177"/>
      <c r="R305" s="177"/>
      <c r="S305" s="177"/>
      <c r="T305" s="177"/>
      <c r="U305" s="177"/>
      <c r="V305" s="177"/>
      <c r="W305" s="177"/>
      <c r="X305" s="177"/>
      <c r="Y305" s="178"/>
      <c r="Z305" s="178"/>
      <c r="AA305" s="178"/>
      <c r="AB305" s="178"/>
      <c r="AC305" s="178"/>
      <c r="AD305" s="178"/>
      <c r="AE305" s="178"/>
      <c r="AF305" s="178"/>
      <c r="AG305" s="178" t="s">
        <v>164</v>
      </c>
      <c r="AH305" s="178">
        <v>0</v>
      </c>
      <c r="AI305" s="178"/>
      <c r="AJ305" s="178"/>
      <c r="AK305" s="178"/>
      <c r="AL305" s="178"/>
      <c r="AM305" s="178"/>
      <c r="AN305" s="178"/>
      <c r="AO305" s="178"/>
      <c r="AP305" s="178"/>
      <c r="AQ305" s="178"/>
      <c r="AR305" s="178"/>
      <c r="AS305" s="178"/>
      <c r="AT305" s="178"/>
      <c r="AU305" s="178"/>
      <c r="AV305" s="178"/>
      <c r="AW305" s="178"/>
      <c r="AX305" s="178"/>
      <c r="AY305" s="178"/>
      <c r="AZ305" s="178"/>
      <c r="BA305" s="178"/>
      <c r="BB305" s="178"/>
      <c r="BC305" s="178"/>
      <c r="BD305" s="178"/>
      <c r="BE305" s="178"/>
      <c r="BF305" s="178"/>
      <c r="BG305" s="178"/>
      <c r="BH305" s="178"/>
    </row>
    <row r="306" spans="1:60" outlineLevel="1" x14ac:dyDescent="0.2">
      <c r="A306" s="179"/>
      <c r="B306" s="180"/>
      <c r="C306" s="182" t="s">
        <v>196</v>
      </c>
      <c r="D306" s="183"/>
      <c r="E306" s="184">
        <v>92.742000000000004</v>
      </c>
      <c r="F306" s="177"/>
      <c r="G306" s="177"/>
      <c r="H306" s="177"/>
      <c r="I306" s="177"/>
      <c r="J306" s="177"/>
      <c r="K306" s="177"/>
      <c r="L306" s="177"/>
      <c r="M306" s="177"/>
      <c r="N306" s="177"/>
      <c r="O306" s="177"/>
      <c r="P306" s="177"/>
      <c r="Q306" s="177"/>
      <c r="R306" s="177"/>
      <c r="S306" s="177"/>
      <c r="T306" s="177"/>
      <c r="U306" s="177"/>
      <c r="V306" s="177"/>
      <c r="W306" s="177"/>
      <c r="X306" s="177"/>
      <c r="Y306" s="178"/>
      <c r="Z306" s="178"/>
      <c r="AA306" s="178"/>
      <c r="AB306" s="178"/>
      <c r="AC306" s="178"/>
      <c r="AD306" s="178"/>
      <c r="AE306" s="178"/>
      <c r="AF306" s="178"/>
      <c r="AG306" s="178" t="s">
        <v>164</v>
      </c>
      <c r="AH306" s="178">
        <v>0</v>
      </c>
      <c r="AI306" s="178"/>
      <c r="AJ306" s="178"/>
      <c r="AK306" s="178"/>
      <c r="AL306" s="178"/>
      <c r="AM306" s="178"/>
      <c r="AN306" s="178"/>
      <c r="AO306" s="178"/>
      <c r="AP306" s="178"/>
      <c r="AQ306" s="178"/>
      <c r="AR306" s="178"/>
      <c r="AS306" s="178"/>
      <c r="AT306" s="178"/>
      <c r="AU306" s="178"/>
      <c r="AV306" s="178"/>
      <c r="AW306" s="178"/>
      <c r="AX306" s="178"/>
      <c r="AY306" s="178"/>
      <c r="AZ306" s="178"/>
      <c r="BA306" s="178"/>
      <c r="BB306" s="178"/>
      <c r="BC306" s="178"/>
      <c r="BD306" s="178"/>
      <c r="BE306" s="178"/>
      <c r="BF306" s="178"/>
      <c r="BG306" s="178"/>
      <c r="BH306" s="178"/>
    </row>
    <row r="307" spans="1:60" outlineLevel="1" x14ac:dyDescent="0.2">
      <c r="A307" s="179"/>
      <c r="B307" s="180"/>
      <c r="C307" s="185" t="s">
        <v>170</v>
      </c>
      <c r="D307" s="186"/>
      <c r="E307" s="187">
        <v>231.42599999999999</v>
      </c>
      <c r="F307" s="177"/>
      <c r="G307" s="177"/>
      <c r="H307" s="177"/>
      <c r="I307" s="177"/>
      <c r="J307" s="177"/>
      <c r="K307" s="177"/>
      <c r="L307" s="177"/>
      <c r="M307" s="177"/>
      <c r="N307" s="177"/>
      <c r="O307" s="177"/>
      <c r="P307" s="177"/>
      <c r="Q307" s="177"/>
      <c r="R307" s="177"/>
      <c r="S307" s="177"/>
      <c r="T307" s="177"/>
      <c r="U307" s="177"/>
      <c r="V307" s="177"/>
      <c r="W307" s="177"/>
      <c r="X307" s="177"/>
      <c r="Y307" s="178"/>
      <c r="Z307" s="178"/>
      <c r="AA307" s="178"/>
      <c r="AB307" s="178"/>
      <c r="AC307" s="178"/>
      <c r="AD307" s="178"/>
      <c r="AE307" s="178"/>
      <c r="AF307" s="178"/>
      <c r="AG307" s="178" t="s">
        <v>164</v>
      </c>
      <c r="AH307" s="178">
        <v>1</v>
      </c>
      <c r="AI307" s="178"/>
      <c r="AJ307" s="178"/>
      <c r="AK307" s="178"/>
      <c r="AL307" s="178"/>
      <c r="AM307" s="178"/>
      <c r="AN307" s="178"/>
      <c r="AO307" s="178"/>
      <c r="AP307" s="178"/>
      <c r="AQ307" s="178"/>
      <c r="AR307" s="178"/>
      <c r="AS307" s="178"/>
      <c r="AT307" s="178"/>
      <c r="AU307" s="178"/>
      <c r="AV307" s="178"/>
      <c r="AW307" s="178"/>
      <c r="AX307" s="178"/>
      <c r="AY307" s="178"/>
      <c r="AZ307" s="178"/>
      <c r="BA307" s="178"/>
      <c r="BB307" s="178"/>
      <c r="BC307" s="178"/>
      <c r="BD307" s="178"/>
      <c r="BE307" s="178"/>
      <c r="BF307" s="178"/>
      <c r="BG307" s="178"/>
      <c r="BH307" s="178"/>
    </row>
    <row r="308" spans="1:60" outlineLevel="1" x14ac:dyDescent="0.2">
      <c r="A308" s="179"/>
      <c r="B308" s="180"/>
      <c r="C308" s="182" t="s">
        <v>197</v>
      </c>
      <c r="D308" s="183"/>
      <c r="E308" s="184"/>
      <c r="F308" s="177"/>
      <c r="G308" s="177"/>
      <c r="H308" s="177"/>
      <c r="I308" s="177"/>
      <c r="J308" s="177"/>
      <c r="K308" s="177"/>
      <c r="L308" s="177"/>
      <c r="M308" s="177"/>
      <c r="N308" s="177"/>
      <c r="O308" s="177"/>
      <c r="P308" s="177"/>
      <c r="Q308" s="177"/>
      <c r="R308" s="177"/>
      <c r="S308" s="177"/>
      <c r="T308" s="177"/>
      <c r="U308" s="177"/>
      <c r="V308" s="177"/>
      <c r="W308" s="177"/>
      <c r="X308" s="177"/>
      <c r="Y308" s="178"/>
      <c r="Z308" s="178"/>
      <c r="AA308" s="178"/>
      <c r="AB308" s="178"/>
      <c r="AC308" s="178"/>
      <c r="AD308" s="178"/>
      <c r="AE308" s="178"/>
      <c r="AF308" s="178"/>
      <c r="AG308" s="178" t="s">
        <v>164</v>
      </c>
      <c r="AH308" s="178">
        <v>0</v>
      </c>
      <c r="AI308" s="178"/>
      <c r="AJ308" s="178"/>
      <c r="AK308" s="178"/>
      <c r="AL308" s="178"/>
      <c r="AM308" s="178"/>
      <c r="AN308" s="178"/>
      <c r="AO308" s="178"/>
      <c r="AP308" s="178"/>
      <c r="AQ308" s="178"/>
      <c r="AR308" s="178"/>
      <c r="AS308" s="178"/>
      <c r="AT308" s="178"/>
      <c r="AU308" s="178"/>
      <c r="AV308" s="178"/>
      <c r="AW308" s="178"/>
      <c r="AX308" s="178"/>
      <c r="AY308" s="178"/>
      <c r="AZ308" s="178"/>
      <c r="BA308" s="178"/>
      <c r="BB308" s="178"/>
      <c r="BC308" s="178"/>
      <c r="BD308" s="178"/>
      <c r="BE308" s="178"/>
      <c r="BF308" s="178"/>
      <c r="BG308" s="178"/>
      <c r="BH308" s="178"/>
    </row>
    <row r="309" spans="1:60" outlineLevel="1" x14ac:dyDescent="0.2">
      <c r="A309" s="179"/>
      <c r="B309" s="180"/>
      <c r="C309" s="182" t="s">
        <v>198</v>
      </c>
      <c r="D309" s="183"/>
      <c r="E309" s="184">
        <v>-20.575800000000001</v>
      </c>
      <c r="F309" s="177"/>
      <c r="G309" s="177"/>
      <c r="H309" s="177"/>
      <c r="I309" s="177"/>
      <c r="J309" s="177"/>
      <c r="K309" s="177"/>
      <c r="L309" s="177"/>
      <c r="M309" s="177"/>
      <c r="N309" s="177"/>
      <c r="O309" s="177"/>
      <c r="P309" s="177"/>
      <c r="Q309" s="177"/>
      <c r="R309" s="177"/>
      <c r="S309" s="177"/>
      <c r="T309" s="177"/>
      <c r="U309" s="177"/>
      <c r="V309" s="177"/>
      <c r="W309" s="177"/>
      <c r="X309" s="177"/>
      <c r="Y309" s="178"/>
      <c r="Z309" s="178"/>
      <c r="AA309" s="178"/>
      <c r="AB309" s="178"/>
      <c r="AC309" s="178"/>
      <c r="AD309" s="178"/>
      <c r="AE309" s="178"/>
      <c r="AF309" s="178"/>
      <c r="AG309" s="178" t="s">
        <v>164</v>
      </c>
      <c r="AH309" s="178">
        <v>0</v>
      </c>
      <c r="AI309" s="178"/>
      <c r="AJ309" s="178"/>
      <c r="AK309" s="178"/>
      <c r="AL309" s="178"/>
      <c r="AM309" s="178"/>
      <c r="AN309" s="178"/>
      <c r="AO309" s="178"/>
      <c r="AP309" s="178"/>
      <c r="AQ309" s="178"/>
      <c r="AR309" s="178"/>
      <c r="AS309" s="178"/>
      <c r="AT309" s="178"/>
      <c r="AU309" s="178"/>
      <c r="AV309" s="178"/>
      <c r="AW309" s="178"/>
      <c r="AX309" s="178"/>
      <c r="AY309" s="178"/>
      <c r="AZ309" s="178"/>
      <c r="BA309" s="178"/>
      <c r="BB309" s="178"/>
      <c r="BC309" s="178"/>
      <c r="BD309" s="178"/>
      <c r="BE309" s="178"/>
      <c r="BF309" s="178"/>
      <c r="BG309" s="178"/>
      <c r="BH309" s="178"/>
    </row>
    <row r="310" spans="1:60" outlineLevel="1" x14ac:dyDescent="0.2">
      <c r="A310" s="179"/>
      <c r="B310" s="180"/>
      <c r="C310" s="182" t="s">
        <v>199</v>
      </c>
      <c r="D310" s="183"/>
      <c r="E310" s="184">
        <v>-8.7932000000000006</v>
      </c>
      <c r="F310" s="177"/>
      <c r="G310" s="177"/>
      <c r="H310" s="177"/>
      <c r="I310" s="177"/>
      <c r="J310" s="177"/>
      <c r="K310" s="177"/>
      <c r="L310" s="177"/>
      <c r="M310" s="177"/>
      <c r="N310" s="177"/>
      <c r="O310" s="177"/>
      <c r="P310" s="177"/>
      <c r="Q310" s="177"/>
      <c r="R310" s="177"/>
      <c r="S310" s="177"/>
      <c r="T310" s="177"/>
      <c r="U310" s="177"/>
      <c r="V310" s="177"/>
      <c r="W310" s="177"/>
      <c r="X310" s="177"/>
      <c r="Y310" s="178"/>
      <c r="Z310" s="178"/>
      <c r="AA310" s="178"/>
      <c r="AB310" s="178"/>
      <c r="AC310" s="178"/>
      <c r="AD310" s="178"/>
      <c r="AE310" s="178"/>
      <c r="AF310" s="178"/>
      <c r="AG310" s="178" t="s">
        <v>164</v>
      </c>
      <c r="AH310" s="178">
        <v>0</v>
      </c>
      <c r="AI310" s="178"/>
      <c r="AJ310" s="178"/>
      <c r="AK310" s="178"/>
      <c r="AL310" s="178"/>
      <c r="AM310" s="178"/>
      <c r="AN310" s="178"/>
      <c r="AO310" s="178"/>
      <c r="AP310" s="178"/>
      <c r="AQ310" s="178"/>
      <c r="AR310" s="178"/>
      <c r="AS310" s="178"/>
      <c r="AT310" s="178"/>
      <c r="AU310" s="178"/>
      <c r="AV310" s="178"/>
      <c r="AW310" s="178"/>
      <c r="AX310" s="178"/>
      <c r="AY310" s="178"/>
      <c r="AZ310" s="178"/>
      <c r="BA310" s="178"/>
      <c r="BB310" s="178"/>
      <c r="BC310" s="178"/>
      <c r="BD310" s="178"/>
      <c r="BE310" s="178"/>
      <c r="BF310" s="178"/>
      <c r="BG310" s="178"/>
      <c r="BH310" s="178"/>
    </row>
    <row r="311" spans="1:60" outlineLevel="1" x14ac:dyDescent="0.2">
      <c r="A311" s="179"/>
      <c r="B311" s="180"/>
      <c r="C311" s="182" t="s">
        <v>200</v>
      </c>
      <c r="D311" s="183"/>
      <c r="E311" s="184">
        <v>-4.1609999999999996</v>
      </c>
      <c r="F311" s="177"/>
      <c r="G311" s="177"/>
      <c r="H311" s="177"/>
      <c r="I311" s="177"/>
      <c r="J311" s="177"/>
      <c r="K311" s="177"/>
      <c r="L311" s="177"/>
      <c r="M311" s="177"/>
      <c r="N311" s="177"/>
      <c r="O311" s="177"/>
      <c r="P311" s="177"/>
      <c r="Q311" s="177"/>
      <c r="R311" s="177"/>
      <c r="S311" s="177"/>
      <c r="T311" s="177"/>
      <c r="U311" s="177"/>
      <c r="V311" s="177"/>
      <c r="W311" s="177"/>
      <c r="X311" s="177"/>
      <c r="Y311" s="178"/>
      <c r="Z311" s="178"/>
      <c r="AA311" s="178"/>
      <c r="AB311" s="178"/>
      <c r="AC311" s="178"/>
      <c r="AD311" s="178"/>
      <c r="AE311" s="178"/>
      <c r="AF311" s="178"/>
      <c r="AG311" s="178" t="s">
        <v>164</v>
      </c>
      <c r="AH311" s="178">
        <v>0</v>
      </c>
      <c r="AI311" s="178"/>
      <c r="AJ311" s="178"/>
      <c r="AK311" s="178"/>
      <c r="AL311" s="178"/>
      <c r="AM311" s="178"/>
      <c r="AN311" s="178"/>
      <c r="AO311" s="178"/>
      <c r="AP311" s="178"/>
      <c r="AQ311" s="178"/>
      <c r="AR311" s="178"/>
      <c r="AS311" s="178"/>
      <c r="AT311" s="178"/>
      <c r="AU311" s="178"/>
      <c r="AV311" s="178"/>
      <c r="AW311" s="178"/>
      <c r="AX311" s="178"/>
      <c r="AY311" s="178"/>
      <c r="AZ311" s="178"/>
      <c r="BA311" s="178"/>
      <c r="BB311" s="178"/>
      <c r="BC311" s="178"/>
      <c r="BD311" s="178"/>
      <c r="BE311" s="178"/>
      <c r="BF311" s="178"/>
      <c r="BG311" s="178"/>
      <c r="BH311" s="178"/>
    </row>
    <row r="312" spans="1:60" outlineLevel="1" x14ac:dyDescent="0.2">
      <c r="A312" s="179"/>
      <c r="B312" s="180"/>
      <c r="C312" s="185" t="s">
        <v>170</v>
      </c>
      <c r="D312" s="186"/>
      <c r="E312" s="187">
        <v>-33.53</v>
      </c>
      <c r="F312" s="177"/>
      <c r="G312" s="177"/>
      <c r="H312" s="177"/>
      <c r="I312" s="177"/>
      <c r="J312" s="177"/>
      <c r="K312" s="177"/>
      <c r="L312" s="177"/>
      <c r="M312" s="177"/>
      <c r="N312" s="177"/>
      <c r="O312" s="177"/>
      <c r="P312" s="177"/>
      <c r="Q312" s="177"/>
      <c r="R312" s="177"/>
      <c r="S312" s="177"/>
      <c r="T312" s="177"/>
      <c r="U312" s="177"/>
      <c r="V312" s="177"/>
      <c r="W312" s="177"/>
      <c r="X312" s="177"/>
      <c r="Y312" s="178"/>
      <c r="Z312" s="178"/>
      <c r="AA312" s="178"/>
      <c r="AB312" s="178"/>
      <c r="AC312" s="178"/>
      <c r="AD312" s="178"/>
      <c r="AE312" s="178"/>
      <c r="AF312" s="178"/>
      <c r="AG312" s="178" t="s">
        <v>164</v>
      </c>
      <c r="AH312" s="178">
        <v>1</v>
      </c>
      <c r="AI312" s="178"/>
      <c r="AJ312" s="178"/>
      <c r="AK312" s="178"/>
      <c r="AL312" s="178"/>
      <c r="AM312" s="178"/>
      <c r="AN312" s="178"/>
      <c r="AO312" s="178"/>
      <c r="AP312" s="178"/>
      <c r="AQ312" s="178"/>
      <c r="AR312" s="178"/>
      <c r="AS312" s="178"/>
      <c r="AT312" s="178"/>
      <c r="AU312" s="178"/>
      <c r="AV312" s="178"/>
      <c r="AW312" s="178"/>
      <c r="AX312" s="178"/>
      <c r="AY312" s="178"/>
      <c r="AZ312" s="178"/>
      <c r="BA312" s="178"/>
      <c r="BB312" s="178"/>
      <c r="BC312" s="178"/>
      <c r="BD312" s="178"/>
      <c r="BE312" s="178"/>
      <c r="BF312" s="178"/>
      <c r="BG312" s="178"/>
      <c r="BH312" s="178"/>
    </row>
    <row r="313" spans="1:60" outlineLevel="1" x14ac:dyDescent="0.2">
      <c r="A313" s="179"/>
      <c r="B313" s="180"/>
      <c r="C313" s="182" t="s">
        <v>201</v>
      </c>
      <c r="D313" s="183"/>
      <c r="E313" s="184"/>
      <c r="F313" s="177"/>
      <c r="G313" s="177"/>
      <c r="H313" s="177"/>
      <c r="I313" s="177"/>
      <c r="J313" s="177"/>
      <c r="K313" s="177"/>
      <c r="L313" s="177"/>
      <c r="M313" s="177"/>
      <c r="N313" s="177"/>
      <c r="O313" s="177"/>
      <c r="P313" s="177"/>
      <c r="Q313" s="177"/>
      <c r="R313" s="177"/>
      <c r="S313" s="177"/>
      <c r="T313" s="177"/>
      <c r="U313" s="177"/>
      <c r="V313" s="177"/>
      <c r="W313" s="177"/>
      <c r="X313" s="177"/>
      <c r="Y313" s="178"/>
      <c r="Z313" s="178"/>
      <c r="AA313" s="178"/>
      <c r="AB313" s="178"/>
      <c r="AC313" s="178"/>
      <c r="AD313" s="178"/>
      <c r="AE313" s="178"/>
      <c r="AF313" s="178"/>
      <c r="AG313" s="178" t="s">
        <v>164</v>
      </c>
      <c r="AH313" s="178">
        <v>0</v>
      </c>
      <c r="AI313" s="178"/>
      <c r="AJ313" s="178"/>
      <c r="AK313" s="178"/>
      <c r="AL313" s="178"/>
      <c r="AM313" s="178"/>
      <c r="AN313" s="178"/>
      <c r="AO313" s="178"/>
      <c r="AP313" s="178"/>
      <c r="AQ313" s="178"/>
      <c r="AR313" s="178"/>
      <c r="AS313" s="178"/>
      <c r="AT313" s="178"/>
      <c r="AU313" s="178"/>
      <c r="AV313" s="178"/>
      <c r="AW313" s="178"/>
      <c r="AX313" s="178"/>
      <c r="AY313" s="178"/>
      <c r="AZ313" s="178"/>
      <c r="BA313" s="178"/>
      <c r="BB313" s="178"/>
      <c r="BC313" s="178"/>
      <c r="BD313" s="178"/>
      <c r="BE313" s="178"/>
      <c r="BF313" s="178"/>
      <c r="BG313" s="178"/>
      <c r="BH313" s="178"/>
    </row>
    <row r="314" spans="1:60" ht="22.5" outlineLevel="1" x14ac:dyDescent="0.2">
      <c r="A314" s="179"/>
      <c r="B314" s="180"/>
      <c r="C314" s="182" t="s">
        <v>202</v>
      </c>
      <c r="D314" s="183"/>
      <c r="E314" s="184">
        <v>13.5168</v>
      </c>
      <c r="F314" s="177"/>
      <c r="G314" s="177"/>
      <c r="H314" s="177"/>
      <c r="I314" s="177"/>
      <c r="J314" s="177"/>
      <c r="K314" s="177"/>
      <c r="L314" s="177"/>
      <c r="M314" s="177"/>
      <c r="N314" s="177"/>
      <c r="O314" s="177"/>
      <c r="P314" s="177"/>
      <c r="Q314" s="177"/>
      <c r="R314" s="177"/>
      <c r="S314" s="177"/>
      <c r="T314" s="177"/>
      <c r="U314" s="177"/>
      <c r="V314" s="177"/>
      <c r="W314" s="177"/>
      <c r="X314" s="177"/>
      <c r="Y314" s="178"/>
      <c r="Z314" s="178"/>
      <c r="AA314" s="178"/>
      <c r="AB314" s="178"/>
      <c r="AC314" s="178"/>
      <c r="AD314" s="178"/>
      <c r="AE314" s="178"/>
      <c r="AF314" s="178"/>
      <c r="AG314" s="178" t="s">
        <v>164</v>
      </c>
      <c r="AH314" s="178">
        <v>0</v>
      </c>
      <c r="AI314" s="178"/>
      <c r="AJ314" s="178"/>
      <c r="AK314" s="178"/>
      <c r="AL314" s="178"/>
      <c r="AM314" s="178"/>
      <c r="AN314" s="178"/>
      <c r="AO314" s="178"/>
      <c r="AP314" s="178"/>
      <c r="AQ314" s="178"/>
      <c r="AR314" s="178"/>
      <c r="AS314" s="178"/>
      <c r="AT314" s="178"/>
      <c r="AU314" s="178"/>
      <c r="AV314" s="178"/>
      <c r="AW314" s="178"/>
      <c r="AX314" s="178"/>
      <c r="AY314" s="178"/>
      <c r="AZ314" s="178"/>
      <c r="BA314" s="178"/>
      <c r="BB314" s="178"/>
      <c r="BC314" s="178"/>
      <c r="BD314" s="178"/>
      <c r="BE314" s="178"/>
      <c r="BF314" s="178"/>
      <c r="BG314" s="178"/>
      <c r="BH314" s="178"/>
    </row>
    <row r="315" spans="1:60" outlineLevel="1" x14ac:dyDescent="0.2">
      <c r="A315" s="179"/>
      <c r="B315" s="180"/>
      <c r="C315" s="182" t="s">
        <v>203</v>
      </c>
      <c r="D315" s="183"/>
      <c r="E315" s="184">
        <v>6.4512</v>
      </c>
      <c r="F315" s="177"/>
      <c r="G315" s="177"/>
      <c r="H315" s="177"/>
      <c r="I315" s="177"/>
      <c r="J315" s="177"/>
      <c r="K315" s="177"/>
      <c r="L315" s="177"/>
      <c r="M315" s="177"/>
      <c r="N315" s="177"/>
      <c r="O315" s="177"/>
      <c r="P315" s="177"/>
      <c r="Q315" s="177"/>
      <c r="R315" s="177"/>
      <c r="S315" s="177"/>
      <c r="T315" s="177"/>
      <c r="U315" s="177"/>
      <c r="V315" s="177"/>
      <c r="W315" s="177"/>
      <c r="X315" s="177"/>
      <c r="Y315" s="178"/>
      <c r="Z315" s="178"/>
      <c r="AA315" s="178"/>
      <c r="AB315" s="178"/>
      <c r="AC315" s="178"/>
      <c r="AD315" s="178"/>
      <c r="AE315" s="178"/>
      <c r="AF315" s="178"/>
      <c r="AG315" s="178" t="s">
        <v>164</v>
      </c>
      <c r="AH315" s="178">
        <v>0</v>
      </c>
      <c r="AI315" s="178"/>
      <c r="AJ315" s="178"/>
      <c r="AK315" s="178"/>
      <c r="AL315" s="178"/>
      <c r="AM315" s="178"/>
      <c r="AN315" s="178"/>
      <c r="AO315" s="178"/>
      <c r="AP315" s="178"/>
      <c r="AQ315" s="178"/>
      <c r="AR315" s="178"/>
      <c r="AS315" s="178"/>
      <c r="AT315" s="178"/>
      <c r="AU315" s="178"/>
      <c r="AV315" s="178"/>
      <c r="AW315" s="178"/>
      <c r="AX315" s="178"/>
      <c r="AY315" s="178"/>
      <c r="AZ315" s="178"/>
      <c r="BA315" s="178"/>
      <c r="BB315" s="178"/>
      <c r="BC315" s="178"/>
      <c r="BD315" s="178"/>
      <c r="BE315" s="178"/>
      <c r="BF315" s="178"/>
      <c r="BG315" s="178"/>
      <c r="BH315" s="178"/>
    </row>
    <row r="316" spans="1:60" outlineLevel="1" x14ac:dyDescent="0.2">
      <c r="A316" s="179"/>
      <c r="B316" s="180"/>
      <c r="C316" s="185" t="s">
        <v>170</v>
      </c>
      <c r="D316" s="186"/>
      <c r="E316" s="187">
        <v>19.968</v>
      </c>
      <c r="F316" s="177"/>
      <c r="G316" s="177"/>
      <c r="H316" s="177"/>
      <c r="I316" s="177"/>
      <c r="J316" s="177"/>
      <c r="K316" s="177"/>
      <c r="L316" s="177"/>
      <c r="M316" s="177"/>
      <c r="N316" s="177"/>
      <c r="O316" s="177"/>
      <c r="P316" s="177"/>
      <c r="Q316" s="177"/>
      <c r="R316" s="177"/>
      <c r="S316" s="177"/>
      <c r="T316" s="177"/>
      <c r="U316" s="177"/>
      <c r="V316" s="177"/>
      <c r="W316" s="177"/>
      <c r="X316" s="177"/>
      <c r="Y316" s="178"/>
      <c r="Z316" s="178"/>
      <c r="AA316" s="178"/>
      <c r="AB316" s="178"/>
      <c r="AC316" s="178"/>
      <c r="AD316" s="178"/>
      <c r="AE316" s="178"/>
      <c r="AF316" s="178"/>
      <c r="AG316" s="178" t="s">
        <v>164</v>
      </c>
      <c r="AH316" s="178">
        <v>1</v>
      </c>
      <c r="AI316" s="178"/>
      <c r="AJ316" s="178"/>
      <c r="AK316" s="178"/>
      <c r="AL316" s="178"/>
      <c r="AM316" s="178"/>
      <c r="AN316" s="178"/>
      <c r="AO316" s="178"/>
      <c r="AP316" s="178"/>
      <c r="AQ316" s="178"/>
      <c r="AR316" s="178"/>
      <c r="AS316" s="178"/>
      <c r="AT316" s="178"/>
      <c r="AU316" s="178"/>
      <c r="AV316" s="178"/>
      <c r="AW316" s="178"/>
      <c r="AX316" s="178"/>
      <c r="AY316" s="178"/>
      <c r="AZ316" s="178"/>
      <c r="BA316" s="178"/>
      <c r="BB316" s="178"/>
      <c r="BC316" s="178"/>
      <c r="BD316" s="178"/>
      <c r="BE316" s="178"/>
      <c r="BF316" s="178"/>
      <c r="BG316" s="178"/>
      <c r="BH316" s="178"/>
    </row>
    <row r="317" spans="1:60" outlineLevel="1" x14ac:dyDescent="0.2">
      <c r="A317" s="179"/>
      <c r="B317" s="180"/>
      <c r="C317" s="182" t="s">
        <v>163</v>
      </c>
      <c r="D317" s="183"/>
      <c r="E317" s="184"/>
      <c r="F317" s="177"/>
      <c r="G317" s="177"/>
      <c r="H317" s="177"/>
      <c r="I317" s="177"/>
      <c r="J317" s="177"/>
      <c r="K317" s="177"/>
      <c r="L317" s="177"/>
      <c r="M317" s="177"/>
      <c r="N317" s="177"/>
      <c r="O317" s="177"/>
      <c r="P317" s="177"/>
      <c r="Q317" s="177"/>
      <c r="R317" s="177"/>
      <c r="S317" s="177"/>
      <c r="T317" s="177"/>
      <c r="U317" s="177"/>
      <c r="V317" s="177"/>
      <c r="W317" s="177"/>
      <c r="X317" s="177"/>
      <c r="Y317" s="178"/>
      <c r="Z317" s="178"/>
      <c r="AA317" s="178"/>
      <c r="AB317" s="178"/>
      <c r="AC317" s="178"/>
      <c r="AD317" s="178"/>
      <c r="AE317" s="178"/>
      <c r="AF317" s="178"/>
      <c r="AG317" s="178" t="s">
        <v>164</v>
      </c>
      <c r="AH317" s="178">
        <v>0</v>
      </c>
      <c r="AI317" s="178"/>
      <c r="AJ317" s="178"/>
      <c r="AK317" s="178"/>
      <c r="AL317" s="178"/>
      <c r="AM317" s="178"/>
      <c r="AN317" s="178"/>
      <c r="AO317" s="178"/>
      <c r="AP317" s="178"/>
      <c r="AQ317" s="178"/>
      <c r="AR317" s="178"/>
      <c r="AS317" s="178"/>
      <c r="AT317" s="178"/>
      <c r="AU317" s="178"/>
      <c r="AV317" s="178"/>
      <c r="AW317" s="178"/>
      <c r="AX317" s="178"/>
      <c r="AY317" s="178"/>
      <c r="AZ317" s="178"/>
      <c r="BA317" s="178"/>
      <c r="BB317" s="178"/>
      <c r="BC317" s="178"/>
      <c r="BD317" s="178"/>
      <c r="BE317" s="178"/>
      <c r="BF317" s="178"/>
      <c r="BG317" s="178"/>
      <c r="BH317" s="178"/>
    </row>
    <row r="318" spans="1:60" outlineLevel="1" x14ac:dyDescent="0.2">
      <c r="A318" s="179"/>
      <c r="B318" s="180"/>
      <c r="C318" s="182" t="s">
        <v>178</v>
      </c>
      <c r="D318" s="183"/>
      <c r="E318" s="184">
        <v>73.900000000000006</v>
      </c>
      <c r="F318" s="177"/>
      <c r="G318" s="177"/>
      <c r="H318" s="177"/>
      <c r="I318" s="177"/>
      <c r="J318" s="177"/>
      <c r="K318" s="177"/>
      <c r="L318" s="177"/>
      <c r="M318" s="177"/>
      <c r="N318" s="177"/>
      <c r="O318" s="177"/>
      <c r="P318" s="177"/>
      <c r="Q318" s="177"/>
      <c r="R318" s="177"/>
      <c r="S318" s="177"/>
      <c r="T318" s="177"/>
      <c r="U318" s="177"/>
      <c r="V318" s="177"/>
      <c r="W318" s="177"/>
      <c r="X318" s="177"/>
      <c r="Y318" s="178"/>
      <c r="Z318" s="178"/>
      <c r="AA318" s="178"/>
      <c r="AB318" s="178"/>
      <c r="AC318" s="178"/>
      <c r="AD318" s="178"/>
      <c r="AE318" s="178"/>
      <c r="AF318" s="178"/>
      <c r="AG318" s="178" t="s">
        <v>164</v>
      </c>
      <c r="AH318" s="178">
        <v>0</v>
      </c>
      <c r="AI318" s="178"/>
      <c r="AJ318" s="178"/>
      <c r="AK318" s="178"/>
      <c r="AL318" s="178"/>
      <c r="AM318" s="178"/>
      <c r="AN318" s="178"/>
      <c r="AO318" s="178"/>
      <c r="AP318" s="178"/>
      <c r="AQ318" s="178"/>
      <c r="AR318" s="178"/>
      <c r="AS318" s="178"/>
      <c r="AT318" s="178"/>
      <c r="AU318" s="178"/>
      <c r="AV318" s="178"/>
      <c r="AW318" s="178"/>
      <c r="AX318" s="178"/>
      <c r="AY318" s="178"/>
      <c r="AZ318" s="178"/>
      <c r="BA318" s="178"/>
      <c r="BB318" s="178"/>
      <c r="BC318" s="178"/>
      <c r="BD318" s="178"/>
      <c r="BE318" s="178"/>
      <c r="BF318" s="178"/>
      <c r="BG318" s="178"/>
      <c r="BH318" s="178"/>
    </row>
    <row r="319" spans="1:60" outlineLevel="1" x14ac:dyDescent="0.2">
      <c r="A319" s="179"/>
      <c r="B319" s="180"/>
      <c r="C319" s="182" t="s">
        <v>179</v>
      </c>
      <c r="D319" s="183"/>
      <c r="E319" s="184">
        <v>34.799999999999997</v>
      </c>
      <c r="F319" s="177"/>
      <c r="G319" s="177"/>
      <c r="H319" s="177"/>
      <c r="I319" s="177"/>
      <c r="J319" s="177"/>
      <c r="K319" s="177"/>
      <c r="L319" s="177"/>
      <c r="M319" s="177"/>
      <c r="N319" s="177"/>
      <c r="O319" s="177"/>
      <c r="P319" s="177"/>
      <c r="Q319" s="177"/>
      <c r="R319" s="177"/>
      <c r="S319" s="177"/>
      <c r="T319" s="177"/>
      <c r="U319" s="177"/>
      <c r="V319" s="177"/>
      <c r="W319" s="177"/>
      <c r="X319" s="177"/>
      <c r="Y319" s="178"/>
      <c r="Z319" s="178"/>
      <c r="AA319" s="178"/>
      <c r="AB319" s="178"/>
      <c r="AC319" s="178"/>
      <c r="AD319" s="178"/>
      <c r="AE319" s="178"/>
      <c r="AF319" s="178"/>
      <c r="AG319" s="178" t="s">
        <v>164</v>
      </c>
      <c r="AH319" s="178">
        <v>0</v>
      </c>
      <c r="AI319" s="178"/>
      <c r="AJ319" s="178"/>
      <c r="AK319" s="178"/>
      <c r="AL319" s="178"/>
      <c r="AM319" s="178"/>
      <c r="AN319" s="178"/>
      <c r="AO319" s="178"/>
      <c r="AP319" s="178"/>
      <c r="AQ319" s="178"/>
      <c r="AR319" s="178"/>
      <c r="AS319" s="178"/>
      <c r="AT319" s="178"/>
      <c r="AU319" s="178"/>
      <c r="AV319" s="178"/>
      <c r="AW319" s="178"/>
      <c r="AX319" s="178"/>
      <c r="AY319" s="178"/>
      <c r="AZ319" s="178"/>
      <c r="BA319" s="178"/>
      <c r="BB319" s="178"/>
      <c r="BC319" s="178"/>
      <c r="BD319" s="178"/>
      <c r="BE319" s="178"/>
      <c r="BF319" s="178"/>
      <c r="BG319" s="178"/>
      <c r="BH319" s="178"/>
    </row>
    <row r="320" spans="1:60" outlineLevel="1" x14ac:dyDescent="0.2">
      <c r="A320" s="179"/>
      <c r="B320" s="180"/>
      <c r="C320" s="185" t="s">
        <v>170</v>
      </c>
      <c r="D320" s="186"/>
      <c r="E320" s="187">
        <v>108.7</v>
      </c>
      <c r="F320" s="177"/>
      <c r="G320" s="177"/>
      <c r="H320" s="177"/>
      <c r="I320" s="177"/>
      <c r="J320" s="177"/>
      <c r="K320" s="177"/>
      <c r="L320" s="177"/>
      <c r="M320" s="177"/>
      <c r="N320" s="177"/>
      <c r="O320" s="177"/>
      <c r="P320" s="177"/>
      <c r="Q320" s="177"/>
      <c r="R320" s="177"/>
      <c r="S320" s="177"/>
      <c r="T320" s="177"/>
      <c r="U320" s="177"/>
      <c r="V320" s="177"/>
      <c r="W320" s="177"/>
      <c r="X320" s="177"/>
      <c r="Y320" s="178"/>
      <c r="Z320" s="178"/>
      <c r="AA320" s="178"/>
      <c r="AB320" s="178"/>
      <c r="AC320" s="178"/>
      <c r="AD320" s="178"/>
      <c r="AE320" s="178"/>
      <c r="AF320" s="178"/>
      <c r="AG320" s="178" t="s">
        <v>164</v>
      </c>
      <c r="AH320" s="178">
        <v>1</v>
      </c>
      <c r="AI320" s="178"/>
      <c r="AJ320" s="178"/>
      <c r="AK320" s="178"/>
      <c r="AL320" s="178"/>
      <c r="AM320" s="178"/>
      <c r="AN320" s="178"/>
      <c r="AO320" s="178"/>
      <c r="AP320" s="178"/>
      <c r="AQ320" s="178"/>
      <c r="AR320" s="178"/>
      <c r="AS320" s="178"/>
      <c r="AT320" s="178"/>
      <c r="AU320" s="178"/>
      <c r="AV320" s="178"/>
      <c r="AW320" s="178"/>
      <c r="AX320" s="178"/>
      <c r="AY320" s="178"/>
      <c r="AZ320" s="178"/>
      <c r="BA320" s="178"/>
      <c r="BB320" s="178"/>
      <c r="BC320" s="178"/>
      <c r="BD320" s="178"/>
      <c r="BE320" s="178"/>
      <c r="BF320" s="178"/>
      <c r="BG320" s="178"/>
      <c r="BH320" s="178"/>
    </row>
    <row r="321" spans="1:60" x14ac:dyDescent="0.2">
      <c r="A321" s="161" t="s">
        <v>153</v>
      </c>
      <c r="B321" s="162" t="s">
        <v>110</v>
      </c>
      <c r="C321" s="163" t="s">
        <v>111</v>
      </c>
      <c r="D321" s="164"/>
      <c r="E321" s="165"/>
      <c r="F321" s="166"/>
      <c r="G321" s="166">
        <f>SUMIF(AG322:AG325,"&lt;&gt;NOR",G322:G325)</f>
        <v>0</v>
      </c>
      <c r="H321" s="166"/>
      <c r="I321" s="166">
        <f>SUM(I322:I325)</f>
        <v>0</v>
      </c>
      <c r="J321" s="166"/>
      <c r="K321" s="166">
        <f>SUM(K322:K325)</f>
        <v>0</v>
      </c>
      <c r="L321" s="166"/>
      <c r="M321" s="166">
        <f>SUM(M322:M325)</f>
        <v>0</v>
      </c>
      <c r="N321" s="166"/>
      <c r="O321" s="166">
        <f>SUM(O322:O325)</f>
        <v>0</v>
      </c>
      <c r="P321" s="166"/>
      <c r="Q321" s="166">
        <f>SUM(Q322:Q325)</f>
        <v>0</v>
      </c>
      <c r="R321" s="166"/>
      <c r="S321" s="166"/>
      <c r="T321" s="167"/>
      <c r="U321" s="168"/>
      <c r="V321" s="168">
        <f>SUM(V322:V325)</f>
        <v>0</v>
      </c>
      <c r="W321" s="168"/>
      <c r="X321" s="168"/>
      <c r="AG321" t="s">
        <v>154</v>
      </c>
    </row>
    <row r="322" spans="1:60" ht="22.5" outlineLevel="1" x14ac:dyDescent="0.2">
      <c r="A322" s="169">
        <v>35</v>
      </c>
      <c r="B322" s="170" t="s">
        <v>416</v>
      </c>
      <c r="C322" s="171" t="s">
        <v>417</v>
      </c>
      <c r="D322" s="172" t="s">
        <v>186</v>
      </c>
      <c r="E322" s="173">
        <v>1</v>
      </c>
      <c r="F322" s="174"/>
      <c r="G322" s="175">
        <f>ROUND(E322*F322,2)</f>
        <v>0</v>
      </c>
      <c r="H322" s="174"/>
      <c r="I322" s="175">
        <f>ROUND(E322*H322,2)</f>
        <v>0</v>
      </c>
      <c r="J322" s="174"/>
      <c r="K322" s="175">
        <f>ROUND(E322*J322,2)</f>
        <v>0</v>
      </c>
      <c r="L322" s="175">
        <v>21</v>
      </c>
      <c r="M322" s="175">
        <f>G322*(1+L322/100)</f>
        <v>0</v>
      </c>
      <c r="N322" s="175">
        <v>0</v>
      </c>
      <c r="O322" s="175">
        <f>ROUND(E322*N322,2)</f>
        <v>0</v>
      </c>
      <c r="P322" s="175">
        <v>0</v>
      </c>
      <c r="Q322" s="175">
        <f>ROUND(E322*P322,2)</f>
        <v>0</v>
      </c>
      <c r="R322" s="175"/>
      <c r="S322" s="175" t="s">
        <v>187</v>
      </c>
      <c r="T322" s="176" t="s">
        <v>188</v>
      </c>
      <c r="U322" s="177">
        <v>0</v>
      </c>
      <c r="V322" s="177">
        <f>ROUND(E322*U322,2)</f>
        <v>0</v>
      </c>
      <c r="W322" s="177"/>
      <c r="X322" s="177" t="s">
        <v>159</v>
      </c>
      <c r="Y322" s="178"/>
      <c r="Z322" s="178"/>
      <c r="AA322" s="178"/>
      <c r="AB322" s="178"/>
      <c r="AC322" s="178"/>
      <c r="AD322" s="178"/>
      <c r="AE322" s="178"/>
      <c r="AF322" s="178"/>
      <c r="AG322" s="178" t="s">
        <v>174</v>
      </c>
      <c r="AH322" s="178"/>
      <c r="AI322" s="178"/>
      <c r="AJ322" s="178"/>
      <c r="AK322" s="178"/>
      <c r="AL322" s="178"/>
      <c r="AM322" s="178"/>
      <c r="AN322" s="178"/>
      <c r="AO322" s="178"/>
      <c r="AP322" s="178"/>
      <c r="AQ322" s="178"/>
      <c r="AR322" s="178"/>
      <c r="AS322" s="178"/>
      <c r="AT322" s="178"/>
      <c r="AU322" s="178"/>
      <c r="AV322" s="178"/>
      <c r="AW322" s="178"/>
      <c r="AX322" s="178"/>
      <c r="AY322" s="178"/>
      <c r="AZ322" s="178"/>
      <c r="BA322" s="178"/>
      <c r="BB322" s="178"/>
      <c r="BC322" s="178"/>
      <c r="BD322" s="178"/>
      <c r="BE322" s="178"/>
      <c r="BF322" s="178"/>
      <c r="BG322" s="178"/>
      <c r="BH322" s="178"/>
    </row>
    <row r="323" spans="1:60" ht="22.5" customHeight="1" outlineLevel="1" x14ac:dyDescent="0.2">
      <c r="A323" s="179"/>
      <c r="B323" s="180"/>
      <c r="C323" s="230" t="s">
        <v>418</v>
      </c>
      <c r="D323" s="230"/>
      <c r="E323" s="230"/>
      <c r="F323" s="230"/>
      <c r="G323" s="230"/>
      <c r="H323" s="177"/>
      <c r="I323" s="177"/>
      <c r="J323" s="177"/>
      <c r="K323" s="177"/>
      <c r="L323" s="177"/>
      <c r="M323" s="177"/>
      <c r="N323" s="177"/>
      <c r="O323" s="177"/>
      <c r="P323" s="177"/>
      <c r="Q323" s="177"/>
      <c r="R323" s="177"/>
      <c r="S323" s="177"/>
      <c r="T323" s="177"/>
      <c r="U323" s="177"/>
      <c r="V323" s="177"/>
      <c r="W323" s="177"/>
      <c r="X323" s="177"/>
      <c r="Y323" s="178"/>
      <c r="Z323" s="178"/>
      <c r="AA323" s="178"/>
      <c r="AB323" s="178"/>
      <c r="AC323" s="178"/>
      <c r="AD323" s="178"/>
      <c r="AE323" s="178"/>
      <c r="AF323" s="178"/>
      <c r="AG323" s="178" t="s">
        <v>162</v>
      </c>
      <c r="AH323" s="178"/>
      <c r="AI323" s="178"/>
      <c r="AJ323" s="178"/>
      <c r="AK323" s="178"/>
      <c r="AL323" s="178"/>
      <c r="AM323" s="178"/>
      <c r="AN323" s="178"/>
      <c r="AO323" s="178"/>
      <c r="AP323" s="178"/>
      <c r="AQ323" s="178"/>
      <c r="AR323" s="178"/>
      <c r="AS323" s="178"/>
      <c r="AT323" s="178"/>
      <c r="AU323" s="178"/>
      <c r="AV323" s="178"/>
      <c r="AW323" s="178"/>
      <c r="AX323" s="178"/>
      <c r="AY323" s="178"/>
      <c r="AZ323" s="178"/>
      <c r="BA323" s="181" t="str">
        <f>C323</f>
        <v>včetně kotvících, ukončovacích a spojovacích prvků, svařování, nosné podkonstrukce, příslušenství, značení, doplňků a povrchové úpravy</v>
      </c>
      <c r="BB323" s="178"/>
      <c r="BC323" s="178"/>
      <c r="BD323" s="178"/>
      <c r="BE323" s="178"/>
      <c r="BF323" s="178"/>
      <c r="BG323" s="178"/>
      <c r="BH323" s="178"/>
    </row>
    <row r="324" spans="1:60" outlineLevel="1" x14ac:dyDescent="0.2">
      <c r="A324" s="179"/>
      <c r="B324" s="180"/>
      <c r="C324" s="182" t="s">
        <v>163</v>
      </c>
      <c r="D324" s="183"/>
      <c r="E324" s="184"/>
      <c r="F324" s="177"/>
      <c r="G324" s="177"/>
      <c r="H324" s="177"/>
      <c r="I324" s="177"/>
      <c r="J324" s="177"/>
      <c r="K324" s="177"/>
      <c r="L324" s="177"/>
      <c r="M324" s="177"/>
      <c r="N324" s="177"/>
      <c r="O324" s="177"/>
      <c r="P324" s="177"/>
      <c r="Q324" s="177"/>
      <c r="R324" s="177"/>
      <c r="S324" s="177"/>
      <c r="T324" s="177"/>
      <c r="U324" s="177"/>
      <c r="V324" s="177"/>
      <c r="W324" s="177"/>
      <c r="X324" s="177"/>
      <c r="Y324" s="178"/>
      <c r="Z324" s="178"/>
      <c r="AA324" s="178"/>
      <c r="AB324" s="178"/>
      <c r="AC324" s="178"/>
      <c r="AD324" s="178"/>
      <c r="AE324" s="178"/>
      <c r="AF324" s="178"/>
      <c r="AG324" s="178" t="s">
        <v>164</v>
      </c>
      <c r="AH324" s="178">
        <v>0</v>
      </c>
      <c r="AI324" s="178"/>
      <c r="AJ324" s="178"/>
      <c r="AK324" s="178"/>
      <c r="AL324" s="178"/>
      <c r="AM324" s="178"/>
      <c r="AN324" s="178"/>
      <c r="AO324" s="178"/>
      <c r="AP324" s="178"/>
      <c r="AQ324" s="178"/>
      <c r="AR324" s="178"/>
      <c r="AS324" s="178"/>
      <c r="AT324" s="178"/>
      <c r="AU324" s="178"/>
      <c r="AV324" s="178"/>
      <c r="AW324" s="178"/>
      <c r="AX324" s="178"/>
      <c r="AY324" s="178"/>
      <c r="AZ324" s="178"/>
      <c r="BA324" s="178"/>
      <c r="BB324" s="178"/>
      <c r="BC324" s="178"/>
      <c r="BD324" s="178"/>
      <c r="BE324" s="178"/>
      <c r="BF324" s="178"/>
      <c r="BG324" s="178"/>
      <c r="BH324" s="178"/>
    </row>
    <row r="325" spans="1:60" outlineLevel="1" x14ac:dyDescent="0.2">
      <c r="A325" s="179"/>
      <c r="B325" s="180"/>
      <c r="C325" s="182" t="s">
        <v>241</v>
      </c>
      <c r="D325" s="183"/>
      <c r="E325" s="184">
        <v>1</v>
      </c>
      <c r="F325" s="177"/>
      <c r="G325" s="177"/>
      <c r="H325" s="177"/>
      <c r="I325" s="177"/>
      <c r="J325" s="177"/>
      <c r="K325" s="177"/>
      <c r="L325" s="177"/>
      <c r="M325" s="177"/>
      <c r="N325" s="177"/>
      <c r="O325" s="177"/>
      <c r="P325" s="177"/>
      <c r="Q325" s="177"/>
      <c r="R325" s="177"/>
      <c r="S325" s="177"/>
      <c r="T325" s="177"/>
      <c r="U325" s="177"/>
      <c r="V325" s="177"/>
      <c r="W325" s="177"/>
      <c r="X325" s="177"/>
      <c r="Y325" s="178"/>
      <c r="Z325" s="178"/>
      <c r="AA325" s="178"/>
      <c r="AB325" s="178"/>
      <c r="AC325" s="178"/>
      <c r="AD325" s="178"/>
      <c r="AE325" s="178"/>
      <c r="AF325" s="178"/>
      <c r="AG325" s="178" t="s">
        <v>164</v>
      </c>
      <c r="AH325" s="178">
        <v>0</v>
      </c>
      <c r="AI325" s="178"/>
      <c r="AJ325" s="178"/>
      <c r="AK325" s="178"/>
      <c r="AL325" s="178"/>
      <c r="AM325" s="178"/>
      <c r="AN325" s="178"/>
      <c r="AO325" s="178"/>
      <c r="AP325" s="178"/>
      <c r="AQ325" s="178"/>
      <c r="AR325" s="178"/>
      <c r="AS325" s="178"/>
      <c r="AT325" s="178"/>
      <c r="AU325" s="178"/>
      <c r="AV325" s="178"/>
      <c r="AW325" s="178"/>
      <c r="AX325" s="178"/>
      <c r="AY325" s="178"/>
      <c r="AZ325" s="178"/>
      <c r="BA325" s="178"/>
      <c r="BB325" s="178"/>
      <c r="BC325" s="178"/>
      <c r="BD325" s="178"/>
      <c r="BE325" s="178"/>
      <c r="BF325" s="178"/>
      <c r="BG325" s="178"/>
      <c r="BH325" s="178"/>
    </row>
    <row r="326" spans="1:60" x14ac:dyDescent="0.2">
      <c r="A326" s="144"/>
      <c r="B326" s="157"/>
      <c r="C326" s="196"/>
      <c r="D326" s="158"/>
      <c r="E326" s="144"/>
      <c r="F326" s="144"/>
      <c r="G326" s="144"/>
      <c r="H326" s="144"/>
      <c r="I326" s="144"/>
      <c r="J326" s="144"/>
      <c r="K326" s="144"/>
      <c r="L326" s="144"/>
      <c r="M326" s="144"/>
      <c r="N326" s="144"/>
      <c r="O326" s="144"/>
      <c r="P326" s="144"/>
      <c r="Q326" s="144"/>
      <c r="R326" s="144"/>
      <c r="S326" s="144"/>
      <c r="T326" s="144"/>
      <c r="U326" s="144"/>
      <c r="V326" s="144"/>
      <c r="W326" s="144"/>
      <c r="X326" s="144"/>
      <c r="AE326">
        <v>15</v>
      </c>
      <c r="AF326">
        <v>21</v>
      </c>
      <c r="AG326" t="s">
        <v>140</v>
      </c>
    </row>
    <row r="327" spans="1:60" x14ac:dyDescent="0.2">
      <c r="A327" s="197"/>
      <c r="B327" s="198" t="s">
        <v>26</v>
      </c>
      <c r="C327" s="199"/>
      <c r="D327" s="200"/>
      <c r="E327" s="201"/>
      <c r="F327" s="201"/>
      <c r="G327" s="202">
        <f>G8+G17+G69+G77+G81+G87+G94+G96+G101+G128+G139+G192+G229+G321</f>
        <v>0</v>
      </c>
      <c r="H327" s="144"/>
      <c r="I327" s="144"/>
      <c r="J327" s="144"/>
      <c r="K327" s="144"/>
      <c r="L327" s="144"/>
      <c r="M327" s="144"/>
      <c r="N327" s="144"/>
      <c r="O327" s="144"/>
      <c r="P327" s="144"/>
      <c r="Q327" s="144"/>
      <c r="R327" s="144"/>
      <c r="S327" s="144"/>
      <c r="T327" s="144"/>
      <c r="U327" s="144"/>
      <c r="V327" s="144"/>
      <c r="W327" s="144"/>
      <c r="X327" s="144"/>
      <c r="AE327">
        <f>SUMIF(L7:L325,AE326,G7:G325)</f>
        <v>0</v>
      </c>
      <c r="AF327">
        <f>SUMIF(L7:L325,AF326,G7:G325)</f>
        <v>0</v>
      </c>
      <c r="AG327" t="s">
        <v>294</v>
      </c>
    </row>
    <row r="328" spans="1:60" x14ac:dyDescent="0.2">
      <c r="A328" s="144"/>
      <c r="B328" s="157"/>
      <c r="C328" s="196"/>
      <c r="D328" s="158"/>
      <c r="E328" s="144"/>
      <c r="F328" s="144"/>
      <c r="G328" s="144"/>
      <c r="H328" s="144"/>
      <c r="I328" s="144"/>
      <c r="J328" s="144"/>
      <c r="K328" s="144"/>
      <c r="L328" s="144"/>
      <c r="M328" s="144"/>
      <c r="N328" s="144"/>
      <c r="O328" s="144"/>
      <c r="P328" s="144"/>
      <c r="Q328" s="144"/>
      <c r="R328" s="144"/>
      <c r="S328" s="144"/>
      <c r="T328" s="144"/>
      <c r="U328" s="144"/>
      <c r="V328" s="144"/>
      <c r="W328" s="144"/>
      <c r="X328" s="144"/>
    </row>
    <row r="329" spans="1:60" x14ac:dyDescent="0.2">
      <c r="A329" s="144"/>
      <c r="B329" s="157"/>
      <c r="C329" s="196"/>
      <c r="D329" s="158"/>
      <c r="E329" s="144"/>
      <c r="F329" s="144"/>
      <c r="G329" s="144"/>
      <c r="H329" s="144"/>
      <c r="I329" s="144"/>
      <c r="J329" s="144"/>
      <c r="K329" s="144"/>
      <c r="L329" s="144"/>
      <c r="M329" s="144"/>
      <c r="N329" s="144"/>
      <c r="O329" s="144"/>
      <c r="P329" s="144"/>
      <c r="Q329" s="144"/>
      <c r="R329" s="144"/>
      <c r="S329" s="144"/>
      <c r="T329" s="144"/>
      <c r="U329" s="144"/>
      <c r="V329" s="144"/>
      <c r="W329" s="144"/>
      <c r="X329" s="144"/>
    </row>
    <row r="330" spans="1:60" x14ac:dyDescent="0.2">
      <c r="A330" s="231" t="s">
        <v>295</v>
      </c>
      <c r="B330" s="231"/>
      <c r="C330" s="231"/>
      <c r="D330" s="158"/>
      <c r="E330" s="144"/>
      <c r="F330" s="144"/>
      <c r="G330" s="144"/>
      <c r="H330" s="144"/>
      <c r="I330" s="144"/>
      <c r="J330" s="144"/>
      <c r="K330" s="144"/>
      <c r="L330" s="144"/>
      <c r="M330" s="144"/>
      <c r="N330" s="144"/>
      <c r="O330" s="144"/>
      <c r="P330" s="144"/>
      <c r="Q330" s="144"/>
      <c r="R330" s="144"/>
      <c r="S330" s="144"/>
      <c r="T330" s="144"/>
      <c r="U330" s="144"/>
      <c r="V330" s="144"/>
      <c r="W330" s="144"/>
      <c r="X330" s="144"/>
    </row>
    <row r="331" spans="1:60" x14ac:dyDescent="0.2">
      <c r="A331" s="232"/>
      <c r="B331" s="232"/>
      <c r="C331" s="232"/>
      <c r="D331" s="232"/>
      <c r="E331" s="232"/>
      <c r="F331" s="232"/>
      <c r="G331" s="232"/>
      <c r="H331" s="144"/>
      <c r="I331" s="144"/>
      <c r="J331" s="144"/>
      <c r="K331" s="144"/>
      <c r="L331" s="144"/>
      <c r="M331" s="144"/>
      <c r="N331" s="144"/>
      <c r="O331" s="144"/>
      <c r="P331" s="144"/>
      <c r="Q331" s="144"/>
      <c r="R331" s="144"/>
      <c r="S331" s="144"/>
      <c r="T331" s="144"/>
      <c r="U331" s="144"/>
      <c r="V331" s="144"/>
      <c r="W331" s="144"/>
      <c r="X331" s="144"/>
      <c r="AG331" t="s">
        <v>296</v>
      </c>
    </row>
    <row r="332" spans="1:60" x14ac:dyDescent="0.2">
      <c r="A332" s="232"/>
      <c r="B332" s="232"/>
      <c r="C332" s="232"/>
      <c r="D332" s="232"/>
      <c r="E332" s="232"/>
      <c r="F332" s="232"/>
      <c r="G332" s="232"/>
      <c r="H332" s="144"/>
      <c r="I332" s="144"/>
      <c r="J332" s="144"/>
      <c r="K332" s="144"/>
      <c r="L332" s="144"/>
      <c r="M332" s="144"/>
      <c r="N332" s="144"/>
      <c r="O332" s="144"/>
      <c r="P332" s="144"/>
      <c r="Q332" s="144"/>
      <c r="R332" s="144"/>
      <c r="S332" s="144"/>
      <c r="T332" s="144"/>
      <c r="U332" s="144"/>
      <c r="V332" s="144"/>
      <c r="W332" s="144"/>
      <c r="X332" s="144"/>
    </row>
    <row r="333" spans="1:60" x14ac:dyDescent="0.2">
      <c r="A333" s="232"/>
      <c r="B333" s="232"/>
      <c r="C333" s="232"/>
      <c r="D333" s="232"/>
      <c r="E333" s="232"/>
      <c r="F333" s="232"/>
      <c r="G333" s="232"/>
      <c r="H333" s="144"/>
      <c r="I333" s="144"/>
      <c r="J333" s="144"/>
      <c r="K333" s="144"/>
      <c r="L333" s="144"/>
      <c r="M333" s="144"/>
      <c r="N333" s="144"/>
      <c r="O333" s="144"/>
      <c r="P333" s="144"/>
      <c r="Q333" s="144"/>
      <c r="R333" s="144"/>
      <c r="S333" s="144"/>
      <c r="T333" s="144"/>
      <c r="U333" s="144"/>
      <c r="V333" s="144"/>
      <c r="W333" s="144"/>
      <c r="X333" s="144"/>
    </row>
    <row r="334" spans="1:60" x14ac:dyDescent="0.2">
      <c r="A334" s="232"/>
      <c r="B334" s="232"/>
      <c r="C334" s="232"/>
      <c r="D334" s="232"/>
      <c r="E334" s="232"/>
      <c r="F334" s="232"/>
      <c r="G334" s="232"/>
      <c r="H334" s="144"/>
      <c r="I334" s="144"/>
      <c r="J334" s="144"/>
      <c r="K334" s="144"/>
      <c r="L334" s="144"/>
      <c r="M334" s="144"/>
      <c r="N334" s="144"/>
      <c r="O334" s="144"/>
      <c r="P334" s="144"/>
      <c r="Q334" s="144"/>
      <c r="R334" s="144"/>
      <c r="S334" s="144"/>
      <c r="T334" s="144"/>
      <c r="U334" s="144"/>
      <c r="V334" s="144"/>
      <c r="W334" s="144"/>
      <c r="X334" s="144"/>
    </row>
    <row r="335" spans="1:60" x14ac:dyDescent="0.2">
      <c r="A335" s="232"/>
      <c r="B335" s="232"/>
      <c r="C335" s="232"/>
      <c r="D335" s="232"/>
      <c r="E335" s="232"/>
      <c r="F335" s="232"/>
      <c r="G335" s="232"/>
      <c r="H335" s="144"/>
      <c r="I335" s="144"/>
      <c r="J335" s="144"/>
      <c r="K335" s="144"/>
      <c r="L335" s="144"/>
      <c r="M335" s="144"/>
      <c r="N335" s="144"/>
      <c r="O335" s="144"/>
      <c r="P335" s="144"/>
      <c r="Q335" s="144"/>
      <c r="R335" s="144"/>
      <c r="S335" s="144"/>
      <c r="T335" s="144"/>
      <c r="U335" s="144"/>
      <c r="V335" s="144"/>
      <c r="W335" s="144"/>
      <c r="X335" s="144"/>
    </row>
    <row r="336" spans="1:60" x14ac:dyDescent="0.2">
      <c r="A336" s="144"/>
      <c r="B336" s="157"/>
      <c r="C336" s="196"/>
      <c r="D336" s="158"/>
      <c r="E336" s="144"/>
      <c r="F336" s="144"/>
      <c r="G336" s="144"/>
      <c r="H336" s="144"/>
      <c r="I336" s="144"/>
      <c r="J336" s="144"/>
      <c r="K336" s="144"/>
      <c r="L336" s="144"/>
      <c r="M336" s="144"/>
      <c r="N336" s="144"/>
      <c r="O336" s="144"/>
      <c r="P336" s="144"/>
      <c r="Q336" s="144"/>
      <c r="R336" s="144"/>
      <c r="S336" s="144"/>
      <c r="T336" s="144"/>
      <c r="U336" s="144"/>
      <c r="V336" s="144"/>
      <c r="W336" s="144"/>
      <c r="X336" s="144"/>
    </row>
    <row r="337" spans="3:33" x14ac:dyDescent="0.2">
      <c r="C337" s="203"/>
      <c r="D337" s="97"/>
      <c r="AG337" t="s">
        <v>297</v>
      </c>
    </row>
  </sheetData>
  <mergeCells count="24">
    <mergeCell ref="C300:G300"/>
    <mergeCell ref="C323:G323"/>
    <mergeCell ref="A330:C330"/>
    <mergeCell ref="A331:G335"/>
    <mergeCell ref="C112:G112"/>
    <mergeCell ref="C130:G130"/>
    <mergeCell ref="C147:G147"/>
    <mergeCell ref="C180:G180"/>
    <mergeCell ref="C278:G278"/>
    <mergeCell ref="C65:G65"/>
    <mergeCell ref="C89:G89"/>
    <mergeCell ref="C98:G98"/>
    <mergeCell ref="C110:G110"/>
    <mergeCell ref="C111:G111"/>
    <mergeCell ref="C11:G11"/>
    <mergeCell ref="C12:G12"/>
    <mergeCell ref="C13:G13"/>
    <mergeCell ref="C53:G53"/>
    <mergeCell ref="C59:G59"/>
    <mergeCell ref="A1:G1"/>
    <mergeCell ref="C2:G2"/>
    <mergeCell ref="C3:G3"/>
    <mergeCell ref="C4:G4"/>
    <mergeCell ref="C10:G10"/>
  </mergeCells>
  <pageMargins left="0.59027777777777801" right="0.196527777777778" top="0.78749999999999998" bottom="0.78749999999999998" header="0.51180555555555496" footer="0.3"/>
  <pageSetup paperSize="9" scale="88" firstPageNumber="0" orientation="portrait" horizontalDpi="300" verticalDpi="300" r:id="rId1"/>
  <headerFooter>
    <oddFooter>&amp;LZpracováno programem BUILDpower S,  © RTS, a.s.&amp;RStránka &amp;P z &amp;N</oddFooter>
  </headerFooter>
  <colBreaks count="1" manualBreakCount="1">
    <brk id="20" max="1048575" man="1"/>
  </col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H36"/>
  <sheetViews>
    <sheetView view="pageBreakPreview"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48" customWidth="1"/>
    <col min="3" max="3" width="38.28515625" style="14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11.5703125" hidden="1"/>
    <col min="19" max="20" width="8.7109375" customWidth="1"/>
    <col min="21" max="24" width="11.5703125" hidden="1"/>
    <col min="25" max="28" width="8.7109375" customWidth="1"/>
    <col min="29" max="29" width="11.5703125" hidden="1"/>
    <col min="30" max="30" width="8.7109375" customWidth="1"/>
    <col min="31" max="41" width="11.5703125" hidden="1"/>
    <col min="42" max="52" width="8.7109375" customWidth="1"/>
    <col min="53" max="53" width="73.7109375" customWidth="1"/>
    <col min="54" max="1025" width="8.7109375" customWidth="1"/>
  </cols>
  <sheetData>
    <row r="1" spans="1:60" ht="15.75" customHeight="1" x14ac:dyDescent="0.25">
      <c r="A1" s="227" t="s">
        <v>122</v>
      </c>
      <c r="B1" s="227"/>
      <c r="C1" s="227"/>
      <c r="D1" s="227"/>
      <c r="E1" s="227"/>
      <c r="F1" s="227"/>
      <c r="G1" s="227"/>
      <c r="AG1" t="s">
        <v>126</v>
      </c>
    </row>
    <row r="2" spans="1:60" ht="24.95" customHeight="1" x14ac:dyDescent="0.2">
      <c r="A2" s="149" t="s">
        <v>123</v>
      </c>
      <c r="B2" s="147" t="s">
        <v>5</v>
      </c>
      <c r="C2" s="228" t="s">
        <v>6</v>
      </c>
      <c r="D2" s="228"/>
      <c r="E2" s="228"/>
      <c r="F2" s="228"/>
      <c r="G2" s="228"/>
      <c r="AG2" t="s">
        <v>127</v>
      </c>
    </row>
    <row r="3" spans="1:60" ht="24.95" customHeight="1" x14ac:dyDescent="0.2">
      <c r="A3" s="149" t="s">
        <v>124</v>
      </c>
      <c r="B3" s="147" t="s">
        <v>55</v>
      </c>
      <c r="C3" s="228" t="s">
        <v>56</v>
      </c>
      <c r="D3" s="228"/>
      <c r="E3" s="228"/>
      <c r="F3" s="228"/>
      <c r="G3" s="228"/>
      <c r="AC3" s="148" t="s">
        <v>127</v>
      </c>
      <c r="AG3" t="s">
        <v>128</v>
      </c>
    </row>
    <row r="4" spans="1:60" ht="24.95" customHeight="1" x14ac:dyDescent="0.2">
      <c r="A4" s="150" t="s">
        <v>125</v>
      </c>
      <c r="B4" s="151" t="s">
        <v>61</v>
      </c>
      <c r="C4" s="229" t="s">
        <v>62</v>
      </c>
      <c r="D4" s="229"/>
      <c r="E4" s="229"/>
      <c r="F4" s="229"/>
      <c r="G4" s="229"/>
      <c r="AG4" t="s">
        <v>129</v>
      </c>
    </row>
    <row r="5" spans="1:60" x14ac:dyDescent="0.2">
      <c r="D5" s="97"/>
    </row>
    <row r="6" spans="1:60" ht="38.25" x14ac:dyDescent="0.2">
      <c r="A6" s="152" t="s">
        <v>130</v>
      </c>
      <c r="B6" s="153" t="s">
        <v>131</v>
      </c>
      <c r="C6" s="153" t="s">
        <v>132</v>
      </c>
      <c r="D6" s="154" t="s">
        <v>133</v>
      </c>
      <c r="E6" s="152" t="s">
        <v>134</v>
      </c>
      <c r="F6" s="155" t="s">
        <v>135</v>
      </c>
      <c r="G6" s="152" t="s">
        <v>26</v>
      </c>
      <c r="H6" s="156" t="s">
        <v>136</v>
      </c>
      <c r="I6" s="156" t="s">
        <v>137</v>
      </c>
      <c r="J6" s="156" t="s">
        <v>138</v>
      </c>
      <c r="K6" s="156" t="s">
        <v>139</v>
      </c>
      <c r="L6" s="156" t="s">
        <v>140</v>
      </c>
      <c r="M6" s="156" t="s">
        <v>141</v>
      </c>
      <c r="N6" s="156" t="s">
        <v>142</v>
      </c>
      <c r="O6" s="156" t="s">
        <v>143</v>
      </c>
      <c r="P6" s="156" t="s">
        <v>144</v>
      </c>
      <c r="Q6" s="156" t="s">
        <v>145</v>
      </c>
      <c r="R6" s="156" t="s">
        <v>146</v>
      </c>
      <c r="S6" s="156" t="s">
        <v>147</v>
      </c>
      <c r="T6" s="156" t="s">
        <v>148</v>
      </c>
      <c r="U6" s="156" t="s">
        <v>149</v>
      </c>
      <c r="V6" s="156" t="s">
        <v>150</v>
      </c>
      <c r="W6" s="156" t="s">
        <v>151</v>
      </c>
      <c r="X6" s="156" t="s">
        <v>152</v>
      </c>
    </row>
    <row r="7" spans="1:60" hidden="1" x14ac:dyDescent="0.2">
      <c r="A7" s="144"/>
      <c r="B7" s="157"/>
      <c r="C7" s="157"/>
      <c r="D7" s="158"/>
      <c r="E7" s="159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</row>
    <row r="8" spans="1:60" x14ac:dyDescent="0.2">
      <c r="A8" s="161" t="s">
        <v>153</v>
      </c>
      <c r="B8" s="162" t="s">
        <v>98</v>
      </c>
      <c r="C8" s="163" t="s">
        <v>99</v>
      </c>
      <c r="D8" s="164"/>
      <c r="E8" s="165"/>
      <c r="F8" s="166"/>
      <c r="G8" s="166">
        <f>SUMIF(AG9:AG16,"&lt;&gt;NOR",G9:G16)</f>
        <v>0</v>
      </c>
      <c r="H8" s="166"/>
      <c r="I8" s="166">
        <f>SUM(I9:I16)</f>
        <v>0</v>
      </c>
      <c r="J8" s="166"/>
      <c r="K8" s="166">
        <f>SUM(K9:K16)</f>
        <v>0</v>
      </c>
      <c r="L8" s="166"/>
      <c r="M8" s="166">
        <f>SUM(M9:M16)</f>
        <v>0</v>
      </c>
      <c r="N8" s="166"/>
      <c r="O8" s="166">
        <f>SUM(O9:O16)</f>
        <v>0</v>
      </c>
      <c r="P8" s="166"/>
      <c r="Q8" s="166">
        <f>SUM(Q9:Q16)</f>
        <v>0</v>
      </c>
      <c r="R8" s="166"/>
      <c r="S8" s="166"/>
      <c r="T8" s="167"/>
      <c r="U8" s="168"/>
      <c r="V8" s="168">
        <f>SUM(V9:V16)</f>
        <v>0</v>
      </c>
      <c r="W8" s="168"/>
      <c r="X8" s="168"/>
      <c r="AG8" t="s">
        <v>154</v>
      </c>
    </row>
    <row r="9" spans="1:60" ht="33.75" outlineLevel="1" x14ac:dyDescent="0.2">
      <c r="A9" s="169">
        <v>1</v>
      </c>
      <c r="B9" s="170" t="s">
        <v>419</v>
      </c>
      <c r="C9" s="171" t="s">
        <v>420</v>
      </c>
      <c r="D9" s="172" t="s">
        <v>421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187</v>
      </c>
      <c r="T9" s="176" t="s">
        <v>188</v>
      </c>
      <c r="U9" s="177">
        <v>0</v>
      </c>
      <c r="V9" s="177">
        <f>ROUND(E9*U9,2)</f>
        <v>0</v>
      </c>
      <c r="W9" s="177"/>
      <c r="X9" s="177" t="s">
        <v>159</v>
      </c>
      <c r="Y9" s="178"/>
      <c r="Z9" s="178"/>
      <c r="AA9" s="178"/>
      <c r="AB9" s="178"/>
      <c r="AC9" s="178"/>
      <c r="AD9" s="178"/>
      <c r="AE9" s="178"/>
      <c r="AF9" s="178"/>
      <c r="AG9" s="178" t="s">
        <v>356</v>
      </c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</row>
    <row r="10" spans="1:60" ht="12.75" customHeight="1" outlineLevel="1" x14ac:dyDescent="0.2">
      <c r="A10" s="179"/>
      <c r="B10" s="180"/>
      <c r="C10" s="230" t="s">
        <v>422</v>
      </c>
      <c r="D10" s="230"/>
      <c r="E10" s="230"/>
      <c r="F10" s="230"/>
      <c r="G10" s="230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8"/>
      <c r="Z10" s="178"/>
      <c r="AA10" s="178"/>
      <c r="AB10" s="178"/>
      <c r="AC10" s="178"/>
      <c r="AD10" s="178"/>
      <c r="AE10" s="178"/>
      <c r="AF10" s="178"/>
      <c r="AG10" s="178" t="s">
        <v>162</v>
      </c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</row>
    <row r="11" spans="1:60" ht="33.75" outlineLevel="1" x14ac:dyDescent="0.2">
      <c r="A11" s="169">
        <v>2</v>
      </c>
      <c r="B11" s="170" t="s">
        <v>423</v>
      </c>
      <c r="C11" s="171" t="s">
        <v>424</v>
      </c>
      <c r="D11" s="172" t="s">
        <v>421</v>
      </c>
      <c r="E11" s="173">
        <v>1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 t="s">
        <v>187</v>
      </c>
      <c r="T11" s="176" t="s">
        <v>188</v>
      </c>
      <c r="U11" s="177">
        <v>0</v>
      </c>
      <c r="V11" s="177">
        <f>ROUND(E11*U11,2)</f>
        <v>0</v>
      </c>
      <c r="W11" s="177"/>
      <c r="X11" s="177" t="s">
        <v>159</v>
      </c>
      <c r="Y11" s="178"/>
      <c r="Z11" s="178"/>
      <c r="AA11" s="178"/>
      <c r="AB11" s="178"/>
      <c r="AC11" s="178"/>
      <c r="AD11" s="178"/>
      <c r="AE11" s="178"/>
      <c r="AF11" s="178"/>
      <c r="AG11" s="178" t="s">
        <v>356</v>
      </c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</row>
    <row r="12" spans="1:60" ht="12.75" customHeight="1" outlineLevel="1" x14ac:dyDescent="0.2">
      <c r="A12" s="179"/>
      <c r="B12" s="180"/>
      <c r="C12" s="230" t="s">
        <v>422</v>
      </c>
      <c r="D12" s="230"/>
      <c r="E12" s="230"/>
      <c r="F12" s="230"/>
      <c r="G12" s="230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8"/>
      <c r="Z12" s="178"/>
      <c r="AA12" s="178"/>
      <c r="AB12" s="178"/>
      <c r="AC12" s="178"/>
      <c r="AD12" s="178"/>
      <c r="AE12" s="178"/>
      <c r="AF12" s="178"/>
      <c r="AG12" s="178" t="s">
        <v>162</v>
      </c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</row>
    <row r="13" spans="1:60" ht="33.75" outlineLevel="1" x14ac:dyDescent="0.2">
      <c r="A13" s="169">
        <v>3</v>
      </c>
      <c r="B13" s="170" t="s">
        <v>425</v>
      </c>
      <c r="C13" s="171" t="s">
        <v>426</v>
      </c>
      <c r="D13" s="172" t="s">
        <v>421</v>
      </c>
      <c r="E13" s="173">
        <v>1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5"/>
      <c r="S13" s="175" t="s">
        <v>187</v>
      </c>
      <c r="T13" s="176" t="s">
        <v>188</v>
      </c>
      <c r="U13" s="177">
        <v>0</v>
      </c>
      <c r="V13" s="177">
        <f>ROUND(E13*U13,2)</f>
        <v>0</v>
      </c>
      <c r="W13" s="177"/>
      <c r="X13" s="177" t="s">
        <v>159</v>
      </c>
      <c r="Y13" s="178"/>
      <c r="Z13" s="178"/>
      <c r="AA13" s="178"/>
      <c r="AB13" s="178"/>
      <c r="AC13" s="178"/>
      <c r="AD13" s="178"/>
      <c r="AE13" s="178"/>
      <c r="AF13" s="178"/>
      <c r="AG13" s="178" t="s">
        <v>356</v>
      </c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8"/>
      <c r="BG13" s="178"/>
      <c r="BH13" s="178"/>
    </row>
    <row r="14" spans="1:60" ht="12.75" customHeight="1" outlineLevel="1" x14ac:dyDescent="0.2">
      <c r="A14" s="179"/>
      <c r="B14" s="180"/>
      <c r="C14" s="230" t="s">
        <v>427</v>
      </c>
      <c r="D14" s="230"/>
      <c r="E14" s="230"/>
      <c r="F14" s="230"/>
      <c r="G14" s="230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8"/>
      <c r="Z14" s="178"/>
      <c r="AA14" s="178"/>
      <c r="AB14" s="178"/>
      <c r="AC14" s="178"/>
      <c r="AD14" s="178"/>
      <c r="AE14" s="178"/>
      <c r="AF14" s="178"/>
      <c r="AG14" s="178" t="s">
        <v>162</v>
      </c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</row>
    <row r="15" spans="1:60" ht="33.75" outlineLevel="1" x14ac:dyDescent="0.2">
      <c r="A15" s="169">
        <v>4</v>
      </c>
      <c r="B15" s="170" t="s">
        <v>428</v>
      </c>
      <c r="C15" s="171" t="s">
        <v>429</v>
      </c>
      <c r="D15" s="172" t="s">
        <v>421</v>
      </c>
      <c r="E15" s="173">
        <v>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5" t="s">
        <v>187</v>
      </c>
      <c r="T15" s="176" t="s">
        <v>188</v>
      </c>
      <c r="U15" s="177">
        <v>0</v>
      </c>
      <c r="V15" s="177">
        <f>ROUND(E15*U15,2)</f>
        <v>0</v>
      </c>
      <c r="W15" s="177"/>
      <c r="X15" s="177" t="s">
        <v>159</v>
      </c>
      <c r="Y15" s="178"/>
      <c r="Z15" s="178"/>
      <c r="AA15" s="178"/>
      <c r="AB15" s="178"/>
      <c r="AC15" s="178"/>
      <c r="AD15" s="178"/>
      <c r="AE15" s="178"/>
      <c r="AF15" s="178"/>
      <c r="AG15" s="178" t="s">
        <v>356</v>
      </c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</row>
    <row r="16" spans="1:60" ht="12.75" customHeight="1" outlineLevel="1" x14ac:dyDescent="0.2">
      <c r="A16" s="179"/>
      <c r="B16" s="180"/>
      <c r="C16" s="230" t="s">
        <v>427</v>
      </c>
      <c r="D16" s="230"/>
      <c r="E16" s="230"/>
      <c r="F16" s="230"/>
      <c r="G16" s="230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8"/>
      <c r="Z16" s="178"/>
      <c r="AA16" s="178"/>
      <c r="AB16" s="178"/>
      <c r="AC16" s="178"/>
      <c r="AD16" s="178"/>
      <c r="AE16" s="178"/>
      <c r="AF16" s="178"/>
      <c r="AG16" s="178" t="s">
        <v>162</v>
      </c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</row>
    <row r="17" spans="1:60" x14ac:dyDescent="0.2">
      <c r="A17" s="161" t="s">
        <v>153</v>
      </c>
      <c r="B17" s="162" t="s">
        <v>100</v>
      </c>
      <c r="C17" s="163" t="s">
        <v>101</v>
      </c>
      <c r="D17" s="164"/>
      <c r="E17" s="165"/>
      <c r="F17" s="166"/>
      <c r="G17" s="166">
        <f>SUMIF(AG18:AG19,"&lt;&gt;NOR",G18:G19)</f>
        <v>0</v>
      </c>
      <c r="H17" s="166"/>
      <c r="I17" s="166">
        <f>SUM(I18:I19)</f>
        <v>0</v>
      </c>
      <c r="J17" s="166"/>
      <c r="K17" s="166">
        <f>SUM(K18:K19)</f>
        <v>0</v>
      </c>
      <c r="L17" s="166"/>
      <c r="M17" s="166">
        <f>SUM(M18:M19)</f>
        <v>0</v>
      </c>
      <c r="N17" s="166"/>
      <c r="O17" s="166">
        <f>SUM(O18:O19)</f>
        <v>0</v>
      </c>
      <c r="P17" s="166"/>
      <c r="Q17" s="166">
        <f>SUM(Q18:Q19)</f>
        <v>0</v>
      </c>
      <c r="R17" s="166"/>
      <c r="S17" s="166"/>
      <c r="T17" s="167"/>
      <c r="U17" s="168"/>
      <c r="V17" s="168">
        <f>SUM(V18:V19)</f>
        <v>0</v>
      </c>
      <c r="W17" s="168"/>
      <c r="X17" s="168"/>
      <c r="AG17" t="s">
        <v>154</v>
      </c>
    </row>
    <row r="18" spans="1:60" ht="22.5" outlineLevel="1" x14ac:dyDescent="0.2">
      <c r="A18" s="169">
        <v>5</v>
      </c>
      <c r="B18" s="170" t="s">
        <v>353</v>
      </c>
      <c r="C18" s="171" t="s">
        <v>430</v>
      </c>
      <c r="D18" s="172" t="s">
        <v>421</v>
      </c>
      <c r="E18" s="173">
        <v>1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5"/>
      <c r="S18" s="175" t="s">
        <v>187</v>
      </c>
      <c r="T18" s="176" t="s">
        <v>188</v>
      </c>
      <c r="U18" s="177">
        <v>0</v>
      </c>
      <c r="V18" s="177">
        <f>ROUND(E18*U18,2)</f>
        <v>0</v>
      </c>
      <c r="W18" s="177"/>
      <c r="X18" s="177" t="s">
        <v>159</v>
      </c>
      <c r="Y18" s="178"/>
      <c r="Z18" s="178"/>
      <c r="AA18" s="178"/>
      <c r="AB18" s="178"/>
      <c r="AC18" s="178"/>
      <c r="AD18" s="178"/>
      <c r="AE18" s="178"/>
      <c r="AF18" s="178"/>
      <c r="AG18" s="178" t="s">
        <v>356</v>
      </c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8"/>
      <c r="BH18" s="178"/>
    </row>
    <row r="19" spans="1:60" ht="22.5" customHeight="1" outlineLevel="1" x14ac:dyDescent="0.2">
      <c r="A19" s="179"/>
      <c r="B19" s="180"/>
      <c r="C19" s="230" t="s">
        <v>418</v>
      </c>
      <c r="D19" s="230"/>
      <c r="E19" s="230"/>
      <c r="F19" s="230"/>
      <c r="G19" s="230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8"/>
      <c r="Z19" s="178"/>
      <c r="AA19" s="178"/>
      <c r="AB19" s="178"/>
      <c r="AC19" s="178"/>
      <c r="AD19" s="178"/>
      <c r="AE19" s="178"/>
      <c r="AF19" s="178"/>
      <c r="AG19" s="178" t="s">
        <v>162</v>
      </c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81" t="str">
        <f>C19</f>
        <v>včetně kotvících, ukončovacích a spojovacích prvků, svařování, nosné podkonstrukce, příslušenství, značení, doplňků a povrchové úpravy</v>
      </c>
      <c r="BB19" s="178"/>
      <c r="BC19" s="178"/>
      <c r="BD19" s="178"/>
      <c r="BE19" s="178"/>
      <c r="BF19" s="178"/>
      <c r="BG19" s="178"/>
      <c r="BH19" s="178"/>
    </row>
    <row r="20" spans="1:60" x14ac:dyDescent="0.2">
      <c r="A20" s="161" t="s">
        <v>153</v>
      </c>
      <c r="B20" s="162" t="s">
        <v>110</v>
      </c>
      <c r="C20" s="163" t="s">
        <v>112</v>
      </c>
      <c r="D20" s="164"/>
      <c r="E20" s="165"/>
      <c r="F20" s="166"/>
      <c r="G20" s="166">
        <f>SUMIF(AG21:AG24,"&lt;&gt;NOR",G21:G24)</f>
        <v>0</v>
      </c>
      <c r="H20" s="166"/>
      <c r="I20" s="166">
        <f>SUM(I21:I24)</f>
        <v>0</v>
      </c>
      <c r="J20" s="166"/>
      <c r="K20" s="166">
        <f>SUM(K21:K24)</f>
        <v>0</v>
      </c>
      <c r="L20" s="166"/>
      <c r="M20" s="166">
        <f>SUM(M21:M24)</f>
        <v>0</v>
      </c>
      <c r="N20" s="166"/>
      <c r="O20" s="166">
        <f>SUM(O21:O24)</f>
        <v>0</v>
      </c>
      <c r="P20" s="166"/>
      <c r="Q20" s="166">
        <f>SUM(Q21:Q24)</f>
        <v>0</v>
      </c>
      <c r="R20" s="166"/>
      <c r="S20" s="166"/>
      <c r="T20" s="167"/>
      <c r="U20" s="168"/>
      <c r="V20" s="168">
        <f>SUM(V21:V24)</f>
        <v>0</v>
      </c>
      <c r="W20" s="168"/>
      <c r="X20" s="168"/>
      <c r="AG20" t="s">
        <v>154</v>
      </c>
    </row>
    <row r="21" spans="1:60" ht="33.75" outlineLevel="1" x14ac:dyDescent="0.2">
      <c r="A21" s="169">
        <v>6</v>
      </c>
      <c r="B21" s="170" t="s">
        <v>431</v>
      </c>
      <c r="C21" s="171" t="s">
        <v>432</v>
      </c>
      <c r="D21" s="172" t="s">
        <v>421</v>
      </c>
      <c r="E21" s="173">
        <v>2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5"/>
      <c r="S21" s="175" t="s">
        <v>187</v>
      </c>
      <c r="T21" s="176" t="s">
        <v>188</v>
      </c>
      <c r="U21" s="177">
        <v>0</v>
      </c>
      <c r="V21" s="177">
        <f>ROUND(E21*U21,2)</f>
        <v>0</v>
      </c>
      <c r="W21" s="177"/>
      <c r="X21" s="177" t="s">
        <v>340</v>
      </c>
      <c r="Y21" s="178"/>
      <c r="Z21" s="178"/>
      <c r="AA21" s="178"/>
      <c r="AB21" s="178"/>
      <c r="AC21" s="178"/>
      <c r="AD21" s="178"/>
      <c r="AE21" s="178"/>
      <c r="AF21" s="178"/>
      <c r="AG21" s="178" t="s">
        <v>433</v>
      </c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</row>
    <row r="22" spans="1:60" ht="22.5" customHeight="1" outlineLevel="1" x14ac:dyDescent="0.2">
      <c r="A22" s="179"/>
      <c r="B22" s="180"/>
      <c r="C22" s="230" t="s">
        <v>434</v>
      </c>
      <c r="D22" s="230"/>
      <c r="E22" s="230"/>
      <c r="F22" s="230"/>
      <c r="G22" s="230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8"/>
      <c r="Z22" s="178"/>
      <c r="AA22" s="178"/>
      <c r="AB22" s="178"/>
      <c r="AC22" s="178"/>
      <c r="AD22" s="178"/>
      <c r="AE22" s="178"/>
      <c r="AF22" s="178"/>
      <c r="AG22" s="178" t="s">
        <v>162</v>
      </c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81" t="str">
        <f>C22</f>
        <v>včetně kotvících, ukončovacích a spojovacích prvků, kování, nosné podkonstrukce, příslušenství, značení, doplňků a povrchové úpravy</v>
      </c>
      <c r="BB22" s="178"/>
      <c r="BC22" s="178"/>
      <c r="BD22" s="178"/>
      <c r="BE22" s="178"/>
      <c r="BF22" s="178"/>
      <c r="BG22" s="178"/>
      <c r="BH22" s="178"/>
    </row>
    <row r="23" spans="1:60" ht="33.75" outlineLevel="1" x14ac:dyDescent="0.2">
      <c r="A23" s="169">
        <v>7</v>
      </c>
      <c r="B23" s="170" t="s">
        <v>435</v>
      </c>
      <c r="C23" s="171" t="s">
        <v>436</v>
      </c>
      <c r="D23" s="172" t="s">
        <v>421</v>
      </c>
      <c r="E23" s="173">
        <v>6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/>
      <c r="S23" s="175" t="s">
        <v>187</v>
      </c>
      <c r="T23" s="176" t="s">
        <v>188</v>
      </c>
      <c r="U23" s="177">
        <v>0</v>
      </c>
      <c r="V23" s="177">
        <f>ROUND(E23*U23,2)</f>
        <v>0</v>
      </c>
      <c r="W23" s="177"/>
      <c r="X23" s="177" t="s">
        <v>340</v>
      </c>
      <c r="Y23" s="178"/>
      <c r="Z23" s="178"/>
      <c r="AA23" s="178"/>
      <c r="AB23" s="178"/>
      <c r="AC23" s="178"/>
      <c r="AD23" s="178"/>
      <c r="AE23" s="178"/>
      <c r="AF23" s="178"/>
      <c r="AG23" s="178" t="s">
        <v>433</v>
      </c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</row>
    <row r="24" spans="1:60" ht="22.5" customHeight="1" outlineLevel="1" x14ac:dyDescent="0.2">
      <c r="A24" s="179"/>
      <c r="B24" s="180"/>
      <c r="C24" s="230" t="s">
        <v>434</v>
      </c>
      <c r="D24" s="230"/>
      <c r="E24" s="230"/>
      <c r="F24" s="230"/>
      <c r="G24" s="230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8"/>
      <c r="Z24" s="178"/>
      <c r="AA24" s="178"/>
      <c r="AB24" s="178"/>
      <c r="AC24" s="178"/>
      <c r="AD24" s="178"/>
      <c r="AE24" s="178"/>
      <c r="AF24" s="178"/>
      <c r="AG24" s="178" t="s">
        <v>162</v>
      </c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81" t="str">
        <f>C24</f>
        <v>včetně kotvících, ukončovacích a spojovacích prvků, kování, nosné podkonstrukce, příslušenství, značení, doplňků a povrchové úpravy</v>
      </c>
      <c r="BB24" s="178"/>
      <c r="BC24" s="178"/>
      <c r="BD24" s="178"/>
      <c r="BE24" s="178"/>
      <c r="BF24" s="178"/>
      <c r="BG24" s="178"/>
      <c r="BH24" s="178"/>
    </row>
    <row r="25" spans="1:60" x14ac:dyDescent="0.2">
      <c r="A25" s="144"/>
      <c r="B25" s="157"/>
      <c r="C25" s="196"/>
      <c r="D25" s="158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AE25">
        <v>15</v>
      </c>
      <c r="AF25">
        <v>21</v>
      </c>
      <c r="AG25" t="s">
        <v>140</v>
      </c>
    </row>
    <row r="26" spans="1:60" x14ac:dyDescent="0.2">
      <c r="A26" s="197"/>
      <c r="B26" s="198" t="s">
        <v>26</v>
      </c>
      <c r="C26" s="199"/>
      <c r="D26" s="200"/>
      <c r="E26" s="201"/>
      <c r="F26" s="201"/>
      <c r="G26" s="202">
        <f>G8+G17+G20</f>
        <v>0</v>
      </c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AE26">
        <f>SUMIF(L7:L24,AE25,G7:G24)</f>
        <v>0</v>
      </c>
      <c r="AF26">
        <f>SUMIF(L7:L24,AF25,G7:G24)</f>
        <v>0</v>
      </c>
      <c r="AG26" t="s">
        <v>294</v>
      </c>
    </row>
    <row r="27" spans="1:60" x14ac:dyDescent="0.2">
      <c r="A27" s="144"/>
      <c r="B27" s="157"/>
      <c r="C27" s="196"/>
      <c r="D27" s="158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</row>
    <row r="28" spans="1:60" x14ac:dyDescent="0.2">
      <c r="A28" s="144"/>
      <c r="B28" s="157"/>
      <c r="C28" s="196"/>
      <c r="D28" s="158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</row>
    <row r="29" spans="1:60" x14ac:dyDescent="0.2">
      <c r="A29" s="231" t="s">
        <v>295</v>
      </c>
      <c r="B29" s="231"/>
      <c r="C29" s="231"/>
      <c r="D29" s="158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</row>
    <row r="30" spans="1:60" x14ac:dyDescent="0.2">
      <c r="A30" s="232"/>
      <c r="B30" s="232"/>
      <c r="C30" s="232"/>
      <c r="D30" s="232"/>
      <c r="E30" s="232"/>
      <c r="F30" s="232"/>
      <c r="G30" s="232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AG30" t="s">
        <v>296</v>
      </c>
    </row>
    <row r="31" spans="1:60" x14ac:dyDescent="0.2">
      <c r="A31" s="232"/>
      <c r="B31" s="232"/>
      <c r="C31" s="232"/>
      <c r="D31" s="232"/>
      <c r="E31" s="232"/>
      <c r="F31" s="232"/>
      <c r="G31" s="232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</row>
    <row r="32" spans="1:60" x14ac:dyDescent="0.2">
      <c r="A32" s="232"/>
      <c r="B32" s="232"/>
      <c r="C32" s="232"/>
      <c r="D32" s="232"/>
      <c r="E32" s="232"/>
      <c r="F32" s="232"/>
      <c r="G32" s="232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</row>
    <row r="33" spans="1:33" x14ac:dyDescent="0.2">
      <c r="A33" s="232"/>
      <c r="B33" s="232"/>
      <c r="C33" s="232"/>
      <c r="D33" s="232"/>
      <c r="E33" s="232"/>
      <c r="F33" s="232"/>
      <c r="G33" s="232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</row>
    <row r="34" spans="1:33" x14ac:dyDescent="0.2">
      <c r="A34" s="232"/>
      <c r="B34" s="232"/>
      <c r="C34" s="232"/>
      <c r="D34" s="232"/>
      <c r="E34" s="232"/>
      <c r="F34" s="232"/>
      <c r="G34" s="232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</row>
    <row r="35" spans="1:33" x14ac:dyDescent="0.2">
      <c r="A35" s="144"/>
      <c r="B35" s="157"/>
      <c r="C35" s="196"/>
      <c r="D35" s="158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</row>
    <row r="36" spans="1:33" x14ac:dyDescent="0.2">
      <c r="C36" s="203"/>
      <c r="D36" s="97"/>
      <c r="AG36" t="s">
        <v>297</v>
      </c>
    </row>
  </sheetData>
  <mergeCells count="13">
    <mergeCell ref="C24:G24"/>
    <mergeCell ref="A29:C29"/>
    <mergeCell ref="A30:G34"/>
    <mergeCell ref="C12:G12"/>
    <mergeCell ref="C14:G14"/>
    <mergeCell ref="C16:G16"/>
    <mergeCell ref="C19:G19"/>
    <mergeCell ref="C22:G22"/>
    <mergeCell ref="A1:G1"/>
    <mergeCell ref="C2:G2"/>
    <mergeCell ref="C3:G3"/>
    <mergeCell ref="C4:G4"/>
    <mergeCell ref="C10:G10"/>
  </mergeCells>
  <pageMargins left="0.59027777777777801" right="0.196527777777778" top="0.78749999999999998" bottom="0.78749999999999998" header="0.51180555555555496" footer="0.3"/>
  <pageSetup paperSize="9" scale="88" firstPageNumber="0" orientation="portrait" horizontalDpi="300" verticalDpi="300" r:id="rId1"/>
  <headerFooter>
    <oddFooter>&amp;LZpracováno programem BUILDpower S,  © RTS, a.s.&amp;RStránka &amp;P z &amp;N</oddFooter>
  </headerFooter>
  <colBreaks count="1" manualBreakCount="1">
    <brk id="20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H98"/>
  <sheetViews>
    <sheetView tabSelected="1" view="pageBreakPreview" zoomScaleNormal="100" workbookViewId="0">
      <pane ySplit="7" topLeftCell="A8" activePane="bottomLeft" state="frozen"/>
      <selection pane="bottomLeft" activeCell="Z26" sqref="Z26"/>
    </sheetView>
  </sheetViews>
  <sheetFormatPr defaultRowHeight="12.75" outlineLevelRow="1" x14ac:dyDescent="0.2"/>
  <cols>
    <col min="1" max="1" width="3.42578125" customWidth="1"/>
    <col min="2" max="2" width="12.5703125" style="148" customWidth="1"/>
    <col min="3" max="3" width="38.28515625" style="14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11.5703125" hidden="1"/>
    <col min="19" max="20" width="8.7109375" customWidth="1"/>
    <col min="21" max="24" width="11.5703125" hidden="1"/>
    <col min="25" max="28" width="8.7109375" customWidth="1"/>
    <col min="29" max="29" width="11.5703125" hidden="1"/>
    <col min="30" max="30" width="8.7109375" customWidth="1"/>
    <col min="31" max="41" width="11.5703125" hidden="1"/>
    <col min="42" max="1025" width="8.7109375" customWidth="1"/>
  </cols>
  <sheetData>
    <row r="1" spans="1:60" ht="15.75" customHeight="1" x14ac:dyDescent="0.25">
      <c r="A1" s="227" t="s">
        <v>122</v>
      </c>
      <c r="B1" s="227"/>
      <c r="C1" s="227"/>
      <c r="D1" s="227"/>
      <c r="E1" s="227"/>
      <c r="F1" s="227"/>
      <c r="G1" s="227"/>
      <c r="AG1" t="s">
        <v>126</v>
      </c>
    </row>
    <row r="2" spans="1:60" ht="24.95" customHeight="1" x14ac:dyDescent="0.2">
      <c r="A2" s="149" t="s">
        <v>123</v>
      </c>
      <c r="B2" s="147" t="s">
        <v>5</v>
      </c>
      <c r="C2" s="228" t="s">
        <v>6</v>
      </c>
      <c r="D2" s="228"/>
      <c r="E2" s="228"/>
      <c r="F2" s="228"/>
      <c r="G2" s="228"/>
      <c r="AG2" t="s">
        <v>127</v>
      </c>
    </row>
    <row r="3" spans="1:60" ht="24.95" customHeight="1" x14ac:dyDescent="0.2">
      <c r="A3" s="149" t="s">
        <v>124</v>
      </c>
      <c r="B3" s="147" t="s">
        <v>55</v>
      </c>
      <c r="C3" s="228" t="s">
        <v>56</v>
      </c>
      <c r="D3" s="228"/>
      <c r="E3" s="228"/>
      <c r="F3" s="228"/>
      <c r="G3" s="228"/>
      <c r="AC3" s="148" t="s">
        <v>127</v>
      </c>
      <c r="AG3" t="s">
        <v>128</v>
      </c>
    </row>
    <row r="4" spans="1:60" ht="24.95" customHeight="1" x14ac:dyDescent="0.2">
      <c r="A4" s="150" t="s">
        <v>125</v>
      </c>
      <c r="B4" s="151" t="s">
        <v>63</v>
      </c>
      <c r="C4" s="229" t="s">
        <v>64</v>
      </c>
      <c r="D4" s="229"/>
      <c r="E4" s="229"/>
      <c r="F4" s="229"/>
      <c r="G4" s="229"/>
      <c r="AG4" t="s">
        <v>129</v>
      </c>
    </row>
    <row r="5" spans="1:60" x14ac:dyDescent="0.2">
      <c r="D5" s="97"/>
    </row>
    <row r="6" spans="1:60" ht="38.25" x14ac:dyDescent="0.2">
      <c r="A6" s="152" t="s">
        <v>130</v>
      </c>
      <c r="B6" s="153" t="s">
        <v>131</v>
      </c>
      <c r="C6" s="153" t="s">
        <v>132</v>
      </c>
      <c r="D6" s="154" t="s">
        <v>133</v>
      </c>
      <c r="E6" s="152" t="s">
        <v>134</v>
      </c>
      <c r="F6" s="155" t="s">
        <v>135</v>
      </c>
      <c r="G6" s="152" t="s">
        <v>26</v>
      </c>
      <c r="H6" s="156" t="s">
        <v>136</v>
      </c>
      <c r="I6" s="156" t="s">
        <v>137</v>
      </c>
      <c r="J6" s="156" t="s">
        <v>138</v>
      </c>
      <c r="K6" s="156" t="s">
        <v>139</v>
      </c>
      <c r="L6" s="156" t="s">
        <v>140</v>
      </c>
      <c r="M6" s="156" t="s">
        <v>141</v>
      </c>
      <c r="N6" s="156" t="s">
        <v>142</v>
      </c>
      <c r="O6" s="156" t="s">
        <v>143</v>
      </c>
      <c r="P6" s="156" t="s">
        <v>144</v>
      </c>
      <c r="Q6" s="156" t="s">
        <v>145</v>
      </c>
      <c r="R6" s="156" t="s">
        <v>146</v>
      </c>
      <c r="S6" s="156" t="s">
        <v>147</v>
      </c>
      <c r="T6" s="156" t="s">
        <v>148</v>
      </c>
      <c r="U6" s="156" t="s">
        <v>149</v>
      </c>
      <c r="V6" s="156" t="s">
        <v>150</v>
      </c>
      <c r="W6" s="156" t="s">
        <v>151</v>
      </c>
      <c r="X6" s="156" t="s">
        <v>152</v>
      </c>
    </row>
    <row r="7" spans="1:60" hidden="1" x14ac:dyDescent="0.2">
      <c r="A7" s="144"/>
      <c r="B7" s="157"/>
      <c r="C7" s="157"/>
      <c r="D7" s="158"/>
      <c r="E7" s="159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</row>
    <row r="8" spans="1:60" x14ac:dyDescent="0.2">
      <c r="A8" s="161" t="s">
        <v>153</v>
      </c>
      <c r="B8" s="162" t="s">
        <v>113</v>
      </c>
      <c r="C8" s="163" t="s">
        <v>114</v>
      </c>
      <c r="D8" s="164"/>
      <c r="E8" s="165"/>
      <c r="F8" s="166"/>
      <c r="G8" s="166">
        <f>SUMIF(AG9:AG54,"&lt;&gt;NOR",G9:G54)</f>
        <v>0</v>
      </c>
      <c r="H8" s="166"/>
      <c r="I8" s="166">
        <f>SUM(I9:I54)</f>
        <v>0</v>
      </c>
      <c r="J8" s="166"/>
      <c r="K8" s="166">
        <f>SUM(K9:K54)</f>
        <v>0</v>
      </c>
      <c r="L8" s="166"/>
      <c r="M8" s="166">
        <f>SUM(M9:M54)</f>
        <v>0</v>
      </c>
      <c r="N8" s="166"/>
      <c r="O8" s="166">
        <f>SUM(O9:O54)</f>
        <v>0.38</v>
      </c>
      <c r="P8" s="166"/>
      <c r="Q8" s="166">
        <f>SUM(Q9:Q54)</f>
        <v>0.55000000000000004</v>
      </c>
      <c r="R8" s="166"/>
      <c r="S8" s="166"/>
      <c r="T8" s="167"/>
      <c r="U8" s="168"/>
      <c r="V8" s="168">
        <f>SUM(V9:V54)</f>
        <v>135.79000000000002</v>
      </c>
      <c r="W8" s="168"/>
      <c r="X8" s="168"/>
      <c r="AG8" t="s">
        <v>154</v>
      </c>
    </row>
    <row r="9" spans="1:60" ht="22.5" outlineLevel="1" x14ac:dyDescent="0.2">
      <c r="A9" s="188">
        <v>1</v>
      </c>
      <c r="B9" s="189" t="s">
        <v>437</v>
      </c>
      <c r="C9" s="190" t="s">
        <v>438</v>
      </c>
      <c r="D9" s="191" t="s">
        <v>439</v>
      </c>
      <c r="E9" s="192">
        <v>1</v>
      </c>
      <c r="F9" s="193"/>
      <c r="G9" s="194">
        <f t="shared" ref="G9:G27" si="0">ROUND(E9*F9,2)</f>
        <v>0</v>
      </c>
      <c r="H9" s="193"/>
      <c r="I9" s="194">
        <f t="shared" ref="I9:I27" si="1">ROUND(E9*H9,2)</f>
        <v>0</v>
      </c>
      <c r="J9" s="193"/>
      <c r="K9" s="194">
        <f t="shared" ref="K9:K27" si="2">ROUND(E9*J9,2)</f>
        <v>0</v>
      </c>
      <c r="L9" s="194">
        <v>21</v>
      </c>
      <c r="M9" s="194">
        <f t="shared" ref="M9:M27" si="3">G9*(1+L9/100)</f>
        <v>0</v>
      </c>
      <c r="N9" s="194">
        <v>0</v>
      </c>
      <c r="O9" s="194">
        <f t="shared" ref="O9:O27" si="4">ROUND(E9*N9,2)</f>
        <v>0</v>
      </c>
      <c r="P9" s="194">
        <v>0</v>
      </c>
      <c r="Q9" s="194">
        <f t="shared" ref="Q9:Q27" si="5">ROUND(E9*P9,2)</f>
        <v>0</v>
      </c>
      <c r="R9" s="194"/>
      <c r="S9" s="194" t="s">
        <v>187</v>
      </c>
      <c r="T9" s="195" t="s">
        <v>188</v>
      </c>
      <c r="U9" s="177">
        <v>0</v>
      </c>
      <c r="V9" s="177">
        <f t="shared" ref="V9:V27" si="6">ROUND(E9*U9,2)</f>
        <v>0</v>
      </c>
      <c r="W9" s="177"/>
      <c r="X9" s="177" t="s">
        <v>159</v>
      </c>
      <c r="Y9" s="178"/>
      <c r="Z9" s="178"/>
      <c r="AA9" s="178"/>
      <c r="AB9" s="178"/>
      <c r="AC9" s="178"/>
      <c r="AD9" s="178"/>
      <c r="AE9" s="178"/>
      <c r="AF9" s="178"/>
      <c r="AG9" s="178" t="s">
        <v>174</v>
      </c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</row>
    <row r="10" spans="1:60" ht="22.5" outlineLevel="1" x14ac:dyDescent="0.2">
      <c r="A10" s="188">
        <v>2</v>
      </c>
      <c r="B10" s="189" t="s">
        <v>440</v>
      </c>
      <c r="C10" s="190" t="s">
        <v>441</v>
      </c>
      <c r="D10" s="191" t="s">
        <v>439</v>
      </c>
      <c r="E10" s="192">
        <v>1</v>
      </c>
      <c r="F10" s="193"/>
      <c r="G10" s="194">
        <f t="shared" si="0"/>
        <v>0</v>
      </c>
      <c r="H10" s="193"/>
      <c r="I10" s="194">
        <f t="shared" si="1"/>
        <v>0</v>
      </c>
      <c r="J10" s="193"/>
      <c r="K10" s="194">
        <f t="shared" si="2"/>
        <v>0</v>
      </c>
      <c r="L10" s="194">
        <v>21</v>
      </c>
      <c r="M10" s="194">
        <f t="shared" si="3"/>
        <v>0</v>
      </c>
      <c r="N10" s="194">
        <v>0</v>
      </c>
      <c r="O10" s="194">
        <f t="shared" si="4"/>
        <v>0</v>
      </c>
      <c r="P10" s="194">
        <v>0</v>
      </c>
      <c r="Q10" s="194">
        <f t="shared" si="5"/>
        <v>0</v>
      </c>
      <c r="R10" s="194"/>
      <c r="S10" s="194" t="s">
        <v>187</v>
      </c>
      <c r="T10" s="195" t="s">
        <v>188</v>
      </c>
      <c r="U10" s="177">
        <v>0</v>
      </c>
      <c r="V10" s="177">
        <f t="shared" si="6"/>
        <v>0</v>
      </c>
      <c r="W10" s="177"/>
      <c r="X10" s="177" t="s">
        <v>159</v>
      </c>
      <c r="Y10" s="178"/>
      <c r="Z10" s="178"/>
      <c r="AA10" s="178"/>
      <c r="AB10" s="178"/>
      <c r="AC10" s="178"/>
      <c r="AD10" s="178"/>
      <c r="AE10" s="178"/>
      <c r="AF10" s="178"/>
      <c r="AG10" s="178" t="s">
        <v>174</v>
      </c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</row>
    <row r="11" spans="1:60" ht="22.5" outlineLevel="1" x14ac:dyDescent="0.2">
      <c r="A11" s="188">
        <v>3</v>
      </c>
      <c r="B11" s="189" t="s">
        <v>442</v>
      </c>
      <c r="C11" s="190" t="s">
        <v>443</v>
      </c>
      <c r="D11" s="191" t="s">
        <v>439</v>
      </c>
      <c r="E11" s="192">
        <v>1</v>
      </c>
      <c r="F11" s="193"/>
      <c r="G11" s="194">
        <f t="shared" si="0"/>
        <v>0</v>
      </c>
      <c r="H11" s="193"/>
      <c r="I11" s="194">
        <f t="shared" si="1"/>
        <v>0</v>
      </c>
      <c r="J11" s="193"/>
      <c r="K11" s="194">
        <f t="shared" si="2"/>
        <v>0</v>
      </c>
      <c r="L11" s="194">
        <v>21</v>
      </c>
      <c r="M11" s="194">
        <f t="shared" si="3"/>
        <v>0</v>
      </c>
      <c r="N11" s="194">
        <v>0</v>
      </c>
      <c r="O11" s="194">
        <f t="shared" si="4"/>
        <v>0</v>
      </c>
      <c r="P11" s="194">
        <v>0</v>
      </c>
      <c r="Q11" s="194">
        <f t="shared" si="5"/>
        <v>0</v>
      </c>
      <c r="R11" s="194"/>
      <c r="S11" s="194" t="s">
        <v>187</v>
      </c>
      <c r="T11" s="195" t="s">
        <v>188</v>
      </c>
      <c r="U11" s="177">
        <v>0</v>
      </c>
      <c r="V11" s="177">
        <f t="shared" si="6"/>
        <v>0</v>
      </c>
      <c r="W11" s="177"/>
      <c r="X11" s="177" t="s">
        <v>159</v>
      </c>
      <c r="Y11" s="178"/>
      <c r="Z11" s="178"/>
      <c r="AA11" s="178"/>
      <c r="AB11" s="178"/>
      <c r="AC11" s="178"/>
      <c r="AD11" s="178"/>
      <c r="AE11" s="178"/>
      <c r="AF11" s="178"/>
      <c r="AG11" s="178" t="s">
        <v>174</v>
      </c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</row>
    <row r="12" spans="1:60" outlineLevel="1" x14ac:dyDescent="0.2">
      <c r="A12" s="188">
        <v>4</v>
      </c>
      <c r="B12" s="189" t="s">
        <v>444</v>
      </c>
      <c r="C12" s="190" t="s">
        <v>445</v>
      </c>
      <c r="D12" s="191" t="s">
        <v>439</v>
      </c>
      <c r="E12" s="192">
        <v>1</v>
      </c>
      <c r="F12" s="193"/>
      <c r="G12" s="194">
        <f t="shared" si="0"/>
        <v>0</v>
      </c>
      <c r="H12" s="193"/>
      <c r="I12" s="194">
        <f t="shared" si="1"/>
        <v>0</v>
      </c>
      <c r="J12" s="193"/>
      <c r="K12" s="194">
        <f t="shared" si="2"/>
        <v>0</v>
      </c>
      <c r="L12" s="194">
        <v>21</v>
      </c>
      <c r="M12" s="194">
        <f t="shared" si="3"/>
        <v>0</v>
      </c>
      <c r="N12" s="194">
        <v>0</v>
      </c>
      <c r="O12" s="194">
        <f t="shared" si="4"/>
        <v>0</v>
      </c>
      <c r="P12" s="194">
        <v>0</v>
      </c>
      <c r="Q12" s="194">
        <f t="shared" si="5"/>
        <v>0</v>
      </c>
      <c r="R12" s="194"/>
      <c r="S12" s="194" t="s">
        <v>187</v>
      </c>
      <c r="T12" s="195" t="s">
        <v>188</v>
      </c>
      <c r="U12" s="177">
        <v>0</v>
      </c>
      <c r="V12" s="177">
        <f t="shared" si="6"/>
        <v>0</v>
      </c>
      <c r="W12" s="177"/>
      <c r="X12" s="177" t="s">
        <v>159</v>
      </c>
      <c r="Y12" s="178"/>
      <c r="Z12" s="178"/>
      <c r="AA12" s="178"/>
      <c r="AB12" s="178"/>
      <c r="AC12" s="178"/>
      <c r="AD12" s="178"/>
      <c r="AE12" s="178"/>
      <c r="AF12" s="178"/>
      <c r="AG12" s="178" t="s">
        <v>174</v>
      </c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78"/>
      <c r="BB12" s="178"/>
      <c r="BC12" s="178"/>
      <c r="BD12" s="178"/>
      <c r="BE12" s="178"/>
      <c r="BF12" s="178"/>
      <c r="BG12" s="178"/>
      <c r="BH12" s="178"/>
    </row>
    <row r="13" spans="1:60" ht="22.5" outlineLevel="1" x14ac:dyDescent="0.2">
      <c r="A13" s="188">
        <v>5</v>
      </c>
      <c r="B13" s="189" t="s">
        <v>446</v>
      </c>
      <c r="C13" s="190" t="s">
        <v>447</v>
      </c>
      <c r="D13" s="191" t="s">
        <v>317</v>
      </c>
      <c r="E13" s="192">
        <v>1</v>
      </c>
      <c r="F13" s="193"/>
      <c r="G13" s="194">
        <f t="shared" si="0"/>
        <v>0</v>
      </c>
      <c r="H13" s="193"/>
      <c r="I13" s="194">
        <f t="shared" si="1"/>
        <v>0</v>
      </c>
      <c r="J13" s="193"/>
      <c r="K13" s="194">
        <f t="shared" si="2"/>
        <v>0</v>
      </c>
      <c r="L13" s="194">
        <v>21</v>
      </c>
      <c r="M13" s="194">
        <f t="shared" si="3"/>
        <v>0</v>
      </c>
      <c r="N13" s="194">
        <v>0</v>
      </c>
      <c r="O13" s="194">
        <f t="shared" si="4"/>
        <v>0</v>
      </c>
      <c r="P13" s="194">
        <v>0</v>
      </c>
      <c r="Q13" s="194">
        <f t="shared" si="5"/>
        <v>0</v>
      </c>
      <c r="R13" s="194"/>
      <c r="S13" s="194" t="s">
        <v>187</v>
      </c>
      <c r="T13" s="195" t="s">
        <v>188</v>
      </c>
      <c r="U13" s="177">
        <v>0</v>
      </c>
      <c r="V13" s="177">
        <f t="shared" si="6"/>
        <v>0</v>
      </c>
      <c r="W13" s="177"/>
      <c r="X13" s="177" t="s">
        <v>340</v>
      </c>
      <c r="Y13" s="178"/>
      <c r="Z13" s="178"/>
      <c r="AA13" s="178"/>
      <c r="AB13" s="178"/>
      <c r="AC13" s="178"/>
      <c r="AD13" s="178"/>
      <c r="AE13" s="178"/>
      <c r="AF13" s="178"/>
      <c r="AG13" s="178" t="s">
        <v>341</v>
      </c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8"/>
      <c r="BG13" s="178"/>
      <c r="BH13" s="178"/>
    </row>
    <row r="14" spans="1:60" ht="22.5" outlineLevel="1" x14ac:dyDescent="0.2">
      <c r="A14" s="188">
        <v>6</v>
      </c>
      <c r="B14" s="189" t="s">
        <v>448</v>
      </c>
      <c r="C14" s="190" t="s">
        <v>449</v>
      </c>
      <c r="D14" s="191" t="s">
        <v>439</v>
      </c>
      <c r="E14" s="192">
        <v>1</v>
      </c>
      <c r="F14" s="193"/>
      <c r="G14" s="194">
        <f t="shared" si="0"/>
        <v>0</v>
      </c>
      <c r="H14" s="193"/>
      <c r="I14" s="194">
        <f t="shared" si="1"/>
        <v>0</v>
      </c>
      <c r="J14" s="193"/>
      <c r="K14" s="194">
        <f t="shared" si="2"/>
        <v>0</v>
      </c>
      <c r="L14" s="194">
        <v>21</v>
      </c>
      <c r="M14" s="194">
        <f t="shared" si="3"/>
        <v>0</v>
      </c>
      <c r="N14" s="194">
        <v>0</v>
      </c>
      <c r="O14" s="194">
        <f t="shared" si="4"/>
        <v>0</v>
      </c>
      <c r="P14" s="194">
        <v>0</v>
      </c>
      <c r="Q14" s="194">
        <f t="shared" si="5"/>
        <v>0</v>
      </c>
      <c r="R14" s="194"/>
      <c r="S14" s="194" t="s">
        <v>187</v>
      </c>
      <c r="T14" s="195" t="s">
        <v>188</v>
      </c>
      <c r="U14" s="177">
        <v>0</v>
      </c>
      <c r="V14" s="177">
        <f t="shared" si="6"/>
        <v>0</v>
      </c>
      <c r="W14" s="177"/>
      <c r="X14" s="177" t="s">
        <v>159</v>
      </c>
      <c r="Y14" s="178"/>
      <c r="Z14" s="178"/>
      <c r="AA14" s="178"/>
      <c r="AB14" s="178"/>
      <c r="AC14" s="178"/>
      <c r="AD14" s="178"/>
      <c r="AE14" s="178"/>
      <c r="AF14" s="178"/>
      <c r="AG14" s="178" t="s">
        <v>174</v>
      </c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</row>
    <row r="15" spans="1:60" outlineLevel="1" x14ac:dyDescent="0.2">
      <c r="A15" s="188">
        <v>7</v>
      </c>
      <c r="B15" s="189" t="s">
        <v>450</v>
      </c>
      <c r="C15" s="190" t="s">
        <v>451</v>
      </c>
      <c r="D15" s="191" t="s">
        <v>317</v>
      </c>
      <c r="E15" s="192">
        <v>1</v>
      </c>
      <c r="F15" s="193"/>
      <c r="G15" s="194">
        <f t="shared" si="0"/>
        <v>0</v>
      </c>
      <c r="H15" s="193"/>
      <c r="I15" s="194">
        <f t="shared" si="1"/>
        <v>0</v>
      </c>
      <c r="J15" s="193"/>
      <c r="K15" s="194">
        <f t="shared" si="2"/>
        <v>0</v>
      </c>
      <c r="L15" s="194">
        <v>21</v>
      </c>
      <c r="M15" s="194">
        <f t="shared" si="3"/>
        <v>0</v>
      </c>
      <c r="N15" s="194">
        <v>0</v>
      </c>
      <c r="O15" s="194">
        <f t="shared" si="4"/>
        <v>0</v>
      </c>
      <c r="P15" s="194">
        <v>0</v>
      </c>
      <c r="Q15" s="194">
        <f t="shared" si="5"/>
        <v>0</v>
      </c>
      <c r="R15" s="194"/>
      <c r="S15" s="194" t="s">
        <v>187</v>
      </c>
      <c r="T15" s="195" t="s">
        <v>188</v>
      </c>
      <c r="U15" s="177">
        <v>0</v>
      </c>
      <c r="V15" s="177">
        <f t="shared" si="6"/>
        <v>0</v>
      </c>
      <c r="W15" s="177"/>
      <c r="X15" s="177" t="s">
        <v>159</v>
      </c>
      <c r="Y15" s="178"/>
      <c r="Z15" s="178"/>
      <c r="AA15" s="178"/>
      <c r="AB15" s="178"/>
      <c r="AC15" s="178"/>
      <c r="AD15" s="178"/>
      <c r="AE15" s="178"/>
      <c r="AF15" s="178"/>
      <c r="AG15" s="178" t="s">
        <v>174</v>
      </c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</row>
    <row r="16" spans="1:60" outlineLevel="1" x14ac:dyDescent="0.2">
      <c r="A16" s="188">
        <v>8</v>
      </c>
      <c r="B16" s="189" t="s">
        <v>452</v>
      </c>
      <c r="C16" s="190" t="s">
        <v>453</v>
      </c>
      <c r="D16" s="191" t="s">
        <v>317</v>
      </c>
      <c r="E16" s="192">
        <v>1</v>
      </c>
      <c r="F16" s="193"/>
      <c r="G16" s="194">
        <f t="shared" si="0"/>
        <v>0</v>
      </c>
      <c r="H16" s="193"/>
      <c r="I16" s="194">
        <f t="shared" si="1"/>
        <v>0</v>
      </c>
      <c r="J16" s="193"/>
      <c r="K16" s="194">
        <f t="shared" si="2"/>
        <v>0</v>
      </c>
      <c r="L16" s="194">
        <v>21</v>
      </c>
      <c r="M16" s="194">
        <f t="shared" si="3"/>
        <v>0</v>
      </c>
      <c r="N16" s="194">
        <v>0</v>
      </c>
      <c r="O16" s="194">
        <f t="shared" si="4"/>
        <v>0</v>
      </c>
      <c r="P16" s="194">
        <v>0</v>
      </c>
      <c r="Q16" s="194">
        <f t="shared" si="5"/>
        <v>0</v>
      </c>
      <c r="R16" s="194"/>
      <c r="S16" s="194" t="s">
        <v>187</v>
      </c>
      <c r="T16" s="195" t="s">
        <v>188</v>
      </c>
      <c r="U16" s="177">
        <v>0</v>
      </c>
      <c r="V16" s="177">
        <f t="shared" si="6"/>
        <v>0</v>
      </c>
      <c r="W16" s="177"/>
      <c r="X16" s="177" t="s">
        <v>159</v>
      </c>
      <c r="Y16" s="178"/>
      <c r="Z16" s="178"/>
      <c r="AA16" s="178"/>
      <c r="AB16" s="178"/>
      <c r="AC16" s="178"/>
      <c r="AD16" s="178"/>
      <c r="AE16" s="178"/>
      <c r="AF16" s="178"/>
      <c r="AG16" s="178" t="s">
        <v>174</v>
      </c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</row>
    <row r="17" spans="1:60" outlineLevel="1" x14ac:dyDescent="0.2">
      <c r="A17" s="188">
        <v>9</v>
      </c>
      <c r="B17" s="189" t="s">
        <v>454</v>
      </c>
      <c r="C17" s="190" t="s">
        <v>455</v>
      </c>
      <c r="D17" s="191" t="s">
        <v>317</v>
      </c>
      <c r="E17" s="192">
        <v>1</v>
      </c>
      <c r="F17" s="193"/>
      <c r="G17" s="194">
        <f t="shared" si="0"/>
        <v>0</v>
      </c>
      <c r="H17" s="193"/>
      <c r="I17" s="194">
        <f t="shared" si="1"/>
        <v>0</v>
      </c>
      <c r="J17" s="193"/>
      <c r="K17" s="194">
        <f t="shared" si="2"/>
        <v>0</v>
      </c>
      <c r="L17" s="194">
        <v>21</v>
      </c>
      <c r="M17" s="194">
        <f t="shared" si="3"/>
        <v>0</v>
      </c>
      <c r="N17" s="194">
        <v>0</v>
      </c>
      <c r="O17" s="194">
        <f t="shared" si="4"/>
        <v>0</v>
      </c>
      <c r="P17" s="194">
        <v>0</v>
      </c>
      <c r="Q17" s="194">
        <f t="shared" si="5"/>
        <v>0</v>
      </c>
      <c r="R17" s="194"/>
      <c r="S17" s="194" t="s">
        <v>187</v>
      </c>
      <c r="T17" s="195" t="s">
        <v>188</v>
      </c>
      <c r="U17" s="177">
        <v>0</v>
      </c>
      <c r="V17" s="177">
        <f t="shared" si="6"/>
        <v>0</v>
      </c>
      <c r="W17" s="177"/>
      <c r="X17" s="177" t="s">
        <v>159</v>
      </c>
      <c r="Y17" s="178"/>
      <c r="Z17" s="178"/>
      <c r="AA17" s="178"/>
      <c r="AB17" s="178"/>
      <c r="AC17" s="178"/>
      <c r="AD17" s="178"/>
      <c r="AE17" s="178"/>
      <c r="AF17" s="178"/>
      <c r="AG17" s="178" t="s">
        <v>174</v>
      </c>
      <c r="AH17" s="178"/>
      <c r="AI17" s="178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  <c r="BD17" s="178"/>
      <c r="BE17" s="178"/>
      <c r="BF17" s="178"/>
      <c r="BG17" s="178"/>
      <c r="BH17" s="178"/>
    </row>
    <row r="18" spans="1:60" ht="22.5" outlineLevel="1" x14ac:dyDescent="0.2">
      <c r="A18" s="188">
        <v>10</v>
      </c>
      <c r="B18" s="189" t="s">
        <v>456</v>
      </c>
      <c r="C18" s="190" t="s">
        <v>457</v>
      </c>
      <c r="D18" s="191" t="s">
        <v>211</v>
      </c>
      <c r="E18" s="192">
        <v>410</v>
      </c>
      <c r="F18" s="193"/>
      <c r="G18" s="194">
        <f t="shared" si="0"/>
        <v>0</v>
      </c>
      <c r="H18" s="193"/>
      <c r="I18" s="194">
        <f t="shared" si="1"/>
        <v>0</v>
      </c>
      <c r="J18" s="193"/>
      <c r="K18" s="194">
        <f t="shared" si="2"/>
        <v>0</v>
      </c>
      <c r="L18" s="194">
        <v>21</v>
      </c>
      <c r="M18" s="194">
        <f t="shared" si="3"/>
        <v>0</v>
      </c>
      <c r="N18" s="194">
        <v>2.3000000000000001E-4</v>
      </c>
      <c r="O18" s="194">
        <f t="shared" si="4"/>
        <v>0.09</v>
      </c>
      <c r="P18" s="194">
        <v>0</v>
      </c>
      <c r="Q18" s="194">
        <f t="shared" si="5"/>
        <v>0</v>
      </c>
      <c r="R18" s="194"/>
      <c r="S18" s="194" t="s">
        <v>158</v>
      </c>
      <c r="T18" s="195" t="s">
        <v>188</v>
      </c>
      <c r="U18" s="177">
        <v>9.955E-2</v>
      </c>
      <c r="V18" s="177">
        <f t="shared" si="6"/>
        <v>40.82</v>
      </c>
      <c r="W18" s="177"/>
      <c r="X18" s="177" t="s">
        <v>159</v>
      </c>
      <c r="Y18" s="178"/>
      <c r="Z18" s="178"/>
      <c r="AA18" s="178"/>
      <c r="AB18" s="178"/>
      <c r="AC18" s="178"/>
      <c r="AD18" s="178"/>
      <c r="AE18" s="178"/>
      <c r="AF18" s="178"/>
      <c r="AG18" s="178" t="s">
        <v>174</v>
      </c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8"/>
      <c r="BH18" s="178"/>
    </row>
    <row r="19" spans="1:60" ht="22.5" outlineLevel="1" x14ac:dyDescent="0.2">
      <c r="A19" s="188">
        <v>11</v>
      </c>
      <c r="B19" s="189" t="s">
        <v>458</v>
      </c>
      <c r="C19" s="190" t="s">
        <v>459</v>
      </c>
      <c r="D19" s="191" t="s">
        <v>211</v>
      </c>
      <c r="E19" s="192">
        <v>50</v>
      </c>
      <c r="F19" s="193"/>
      <c r="G19" s="194">
        <f t="shared" si="0"/>
        <v>0</v>
      </c>
      <c r="H19" s="193"/>
      <c r="I19" s="194">
        <f t="shared" si="1"/>
        <v>0</v>
      </c>
      <c r="J19" s="193"/>
      <c r="K19" s="194">
        <f t="shared" si="2"/>
        <v>0</v>
      </c>
      <c r="L19" s="194">
        <v>21</v>
      </c>
      <c r="M19" s="194">
        <f t="shared" si="3"/>
        <v>0</v>
      </c>
      <c r="N19" s="194">
        <v>1.6000000000000001E-4</v>
      </c>
      <c r="O19" s="194">
        <f t="shared" si="4"/>
        <v>0.01</v>
      </c>
      <c r="P19" s="194">
        <v>0</v>
      </c>
      <c r="Q19" s="194">
        <f t="shared" si="5"/>
        <v>0</v>
      </c>
      <c r="R19" s="194"/>
      <c r="S19" s="194" t="s">
        <v>158</v>
      </c>
      <c r="T19" s="195" t="s">
        <v>188</v>
      </c>
      <c r="U19" s="177">
        <v>9.955E-2</v>
      </c>
      <c r="V19" s="177">
        <f t="shared" si="6"/>
        <v>4.9800000000000004</v>
      </c>
      <c r="W19" s="177"/>
      <c r="X19" s="177" t="s">
        <v>159</v>
      </c>
      <c r="Y19" s="178"/>
      <c r="Z19" s="178"/>
      <c r="AA19" s="178"/>
      <c r="AB19" s="178"/>
      <c r="AC19" s="178"/>
      <c r="AD19" s="178"/>
      <c r="AE19" s="178"/>
      <c r="AF19" s="178"/>
      <c r="AG19" s="178" t="s">
        <v>174</v>
      </c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</row>
    <row r="20" spans="1:60" ht="22.5" outlineLevel="1" x14ac:dyDescent="0.2">
      <c r="A20" s="188">
        <v>12</v>
      </c>
      <c r="B20" s="189" t="s">
        <v>460</v>
      </c>
      <c r="C20" s="190" t="s">
        <v>461</v>
      </c>
      <c r="D20" s="191" t="s">
        <v>211</v>
      </c>
      <c r="E20" s="192">
        <v>40</v>
      </c>
      <c r="F20" s="193"/>
      <c r="G20" s="194">
        <f t="shared" si="0"/>
        <v>0</v>
      </c>
      <c r="H20" s="193"/>
      <c r="I20" s="194">
        <f t="shared" si="1"/>
        <v>0</v>
      </c>
      <c r="J20" s="193"/>
      <c r="K20" s="194">
        <f t="shared" si="2"/>
        <v>0</v>
      </c>
      <c r="L20" s="194">
        <v>21</v>
      </c>
      <c r="M20" s="194">
        <f t="shared" si="3"/>
        <v>0</v>
      </c>
      <c r="N20" s="194">
        <v>1.3999999999999999E-4</v>
      </c>
      <c r="O20" s="194">
        <f t="shared" si="4"/>
        <v>0.01</v>
      </c>
      <c r="P20" s="194">
        <v>0</v>
      </c>
      <c r="Q20" s="194">
        <f t="shared" si="5"/>
        <v>0</v>
      </c>
      <c r="R20" s="194"/>
      <c r="S20" s="194" t="s">
        <v>158</v>
      </c>
      <c r="T20" s="195" t="s">
        <v>188</v>
      </c>
      <c r="U20" s="177">
        <v>9.955E-2</v>
      </c>
      <c r="V20" s="177">
        <f t="shared" si="6"/>
        <v>3.98</v>
      </c>
      <c r="W20" s="177"/>
      <c r="X20" s="177" t="s">
        <v>159</v>
      </c>
      <c r="Y20" s="178"/>
      <c r="Z20" s="178"/>
      <c r="AA20" s="178"/>
      <c r="AB20" s="178"/>
      <c r="AC20" s="178"/>
      <c r="AD20" s="178"/>
      <c r="AE20" s="178"/>
      <c r="AF20" s="178"/>
      <c r="AG20" s="178" t="s">
        <v>174</v>
      </c>
      <c r="AH20" s="178"/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</row>
    <row r="21" spans="1:60" ht="22.5" outlineLevel="1" x14ac:dyDescent="0.2">
      <c r="A21" s="188">
        <v>13</v>
      </c>
      <c r="B21" s="189" t="s">
        <v>462</v>
      </c>
      <c r="C21" s="190" t="s">
        <v>463</v>
      </c>
      <c r="D21" s="191" t="s">
        <v>211</v>
      </c>
      <c r="E21" s="192">
        <v>25</v>
      </c>
      <c r="F21" s="193"/>
      <c r="G21" s="194">
        <f t="shared" si="0"/>
        <v>0</v>
      </c>
      <c r="H21" s="193"/>
      <c r="I21" s="194">
        <f t="shared" si="1"/>
        <v>0</v>
      </c>
      <c r="J21" s="193"/>
      <c r="K21" s="194">
        <f t="shared" si="2"/>
        <v>0</v>
      </c>
      <c r="L21" s="194">
        <v>21</v>
      </c>
      <c r="M21" s="194">
        <f t="shared" si="3"/>
        <v>0</v>
      </c>
      <c r="N21" s="194">
        <v>1.2999999999999999E-4</v>
      </c>
      <c r="O21" s="194">
        <f t="shared" si="4"/>
        <v>0</v>
      </c>
      <c r="P21" s="194">
        <v>0</v>
      </c>
      <c r="Q21" s="194">
        <f t="shared" si="5"/>
        <v>0</v>
      </c>
      <c r="R21" s="194"/>
      <c r="S21" s="194" t="s">
        <v>187</v>
      </c>
      <c r="T21" s="195" t="s">
        <v>188</v>
      </c>
      <c r="U21" s="177">
        <v>0.09</v>
      </c>
      <c r="V21" s="177">
        <f t="shared" si="6"/>
        <v>2.25</v>
      </c>
      <c r="W21" s="177"/>
      <c r="X21" s="177" t="s">
        <v>159</v>
      </c>
      <c r="Y21" s="178"/>
      <c r="Z21" s="178"/>
      <c r="AA21" s="178"/>
      <c r="AB21" s="178"/>
      <c r="AC21" s="178"/>
      <c r="AD21" s="178"/>
      <c r="AE21" s="178"/>
      <c r="AF21" s="178"/>
      <c r="AG21" s="178" t="s">
        <v>174</v>
      </c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</row>
    <row r="22" spans="1:60" outlineLevel="1" x14ac:dyDescent="0.2">
      <c r="A22" s="188">
        <v>14</v>
      </c>
      <c r="B22" s="189" t="s">
        <v>464</v>
      </c>
      <c r="C22" s="190" t="s">
        <v>465</v>
      </c>
      <c r="D22" s="191" t="s">
        <v>439</v>
      </c>
      <c r="E22" s="192">
        <v>1</v>
      </c>
      <c r="F22" s="193"/>
      <c r="G22" s="194">
        <f t="shared" si="0"/>
        <v>0</v>
      </c>
      <c r="H22" s="193"/>
      <c r="I22" s="194">
        <f t="shared" si="1"/>
        <v>0</v>
      </c>
      <c r="J22" s="193"/>
      <c r="K22" s="194">
        <f t="shared" si="2"/>
        <v>0</v>
      </c>
      <c r="L22" s="194">
        <v>21</v>
      </c>
      <c r="M22" s="194">
        <f t="shared" si="3"/>
        <v>0</v>
      </c>
      <c r="N22" s="194">
        <v>0</v>
      </c>
      <c r="O22" s="194">
        <f t="shared" si="4"/>
        <v>0</v>
      </c>
      <c r="P22" s="194">
        <v>0</v>
      </c>
      <c r="Q22" s="194">
        <f t="shared" si="5"/>
        <v>0</v>
      </c>
      <c r="R22" s="194"/>
      <c r="S22" s="194" t="s">
        <v>187</v>
      </c>
      <c r="T22" s="195" t="s">
        <v>188</v>
      </c>
      <c r="U22" s="177">
        <v>0</v>
      </c>
      <c r="V22" s="177">
        <f t="shared" si="6"/>
        <v>0</v>
      </c>
      <c r="W22" s="177"/>
      <c r="X22" s="177" t="s">
        <v>340</v>
      </c>
      <c r="Y22" s="178"/>
      <c r="Z22" s="178"/>
      <c r="AA22" s="178"/>
      <c r="AB22" s="178"/>
      <c r="AC22" s="178"/>
      <c r="AD22" s="178"/>
      <c r="AE22" s="178"/>
      <c r="AF22" s="178"/>
      <c r="AG22" s="178" t="s">
        <v>341</v>
      </c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</row>
    <row r="23" spans="1:60" ht="33.75" outlineLevel="1" x14ac:dyDescent="0.2">
      <c r="A23" s="188">
        <v>15</v>
      </c>
      <c r="B23" s="189" t="s">
        <v>466</v>
      </c>
      <c r="C23" s="190" t="s">
        <v>467</v>
      </c>
      <c r="D23" s="191" t="s">
        <v>317</v>
      </c>
      <c r="E23" s="192">
        <v>3</v>
      </c>
      <c r="F23" s="193"/>
      <c r="G23" s="194">
        <f t="shared" si="0"/>
        <v>0</v>
      </c>
      <c r="H23" s="193"/>
      <c r="I23" s="194">
        <f t="shared" si="1"/>
        <v>0</v>
      </c>
      <c r="J23" s="193"/>
      <c r="K23" s="194">
        <f t="shared" si="2"/>
        <v>0</v>
      </c>
      <c r="L23" s="194">
        <v>21</v>
      </c>
      <c r="M23" s="194">
        <f t="shared" si="3"/>
        <v>0</v>
      </c>
      <c r="N23" s="194">
        <v>1.1E-4</v>
      </c>
      <c r="O23" s="194">
        <f t="shared" si="4"/>
        <v>0</v>
      </c>
      <c r="P23" s="194">
        <v>0</v>
      </c>
      <c r="Q23" s="194">
        <f t="shared" si="5"/>
        <v>0</v>
      </c>
      <c r="R23" s="194"/>
      <c r="S23" s="194" t="s">
        <v>158</v>
      </c>
      <c r="T23" s="195" t="s">
        <v>188</v>
      </c>
      <c r="U23" s="177">
        <v>0.13</v>
      </c>
      <c r="V23" s="177">
        <f t="shared" si="6"/>
        <v>0.39</v>
      </c>
      <c r="W23" s="177"/>
      <c r="X23" s="177" t="s">
        <v>159</v>
      </c>
      <c r="Y23" s="178"/>
      <c r="Z23" s="178"/>
      <c r="AA23" s="178"/>
      <c r="AB23" s="178"/>
      <c r="AC23" s="178"/>
      <c r="AD23" s="178"/>
      <c r="AE23" s="178"/>
      <c r="AF23" s="178"/>
      <c r="AG23" s="178" t="s">
        <v>174</v>
      </c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</row>
    <row r="24" spans="1:60" ht="33.75" outlineLevel="1" x14ac:dyDescent="0.2">
      <c r="A24" s="188">
        <v>16</v>
      </c>
      <c r="B24" s="189" t="s">
        <v>468</v>
      </c>
      <c r="C24" s="190" t="s">
        <v>469</v>
      </c>
      <c r="D24" s="191" t="s">
        <v>317</v>
      </c>
      <c r="E24" s="192">
        <v>3</v>
      </c>
      <c r="F24" s="193"/>
      <c r="G24" s="194">
        <f t="shared" si="0"/>
        <v>0</v>
      </c>
      <c r="H24" s="193"/>
      <c r="I24" s="194">
        <f t="shared" si="1"/>
        <v>0</v>
      </c>
      <c r="J24" s="193"/>
      <c r="K24" s="194">
        <f t="shared" si="2"/>
        <v>0</v>
      </c>
      <c r="L24" s="194">
        <v>21</v>
      </c>
      <c r="M24" s="194">
        <f t="shared" si="3"/>
        <v>0</v>
      </c>
      <c r="N24" s="194">
        <v>1.1E-4</v>
      </c>
      <c r="O24" s="194">
        <f t="shared" si="4"/>
        <v>0</v>
      </c>
      <c r="P24" s="194">
        <v>0</v>
      </c>
      <c r="Q24" s="194">
        <f t="shared" si="5"/>
        <v>0</v>
      </c>
      <c r="R24" s="194"/>
      <c r="S24" s="194" t="s">
        <v>158</v>
      </c>
      <c r="T24" s="195" t="s">
        <v>188</v>
      </c>
      <c r="U24" s="177">
        <v>0.15620000000000001</v>
      </c>
      <c r="V24" s="177">
        <f t="shared" si="6"/>
        <v>0.47</v>
      </c>
      <c r="W24" s="177"/>
      <c r="X24" s="177" t="s">
        <v>159</v>
      </c>
      <c r="Y24" s="178"/>
      <c r="Z24" s="178"/>
      <c r="AA24" s="178"/>
      <c r="AB24" s="178"/>
      <c r="AC24" s="178"/>
      <c r="AD24" s="178"/>
      <c r="AE24" s="178"/>
      <c r="AF24" s="178"/>
      <c r="AG24" s="178" t="s">
        <v>174</v>
      </c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</row>
    <row r="25" spans="1:60" ht="33.75" outlineLevel="1" x14ac:dyDescent="0.2">
      <c r="A25" s="188">
        <v>17</v>
      </c>
      <c r="B25" s="189" t="s">
        <v>470</v>
      </c>
      <c r="C25" s="190" t="s">
        <v>471</v>
      </c>
      <c r="D25" s="191" t="s">
        <v>317</v>
      </c>
      <c r="E25" s="192">
        <v>2</v>
      </c>
      <c r="F25" s="193"/>
      <c r="G25" s="194">
        <f t="shared" si="0"/>
        <v>0</v>
      </c>
      <c r="H25" s="193"/>
      <c r="I25" s="194">
        <f t="shared" si="1"/>
        <v>0</v>
      </c>
      <c r="J25" s="193"/>
      <c r="K25" s="194">
        <f t="shared" si="2"/>
        <v>0</v>
      </c>
      <c r="L25" s="194">
        <v>21</v>
      </c>
      <c r="M25" s="194">
        <f t="shared" si="3"/>
        <v>0</v>
      </c>
      <c r="N25" s="194">
        <v>1.2E-4</v>
      </c>
      <c r="O25" s="194">
        <f t="shared" si="4"/>
        <v>0</v>
      </c>
      <c r="P25" s="194">
        <v>0</v>
      </c>
      <c r="Q25" s="194">
        <f t="shared" si="5"/>
        <v>0</v>
      </c>
      <c r="R25" s="194"/>
      <c r="S25" s="194" t="s">
        <v>187</v>
      </c>
      <c r="T25" s="195" t="s">
        <v>188</v>
      </c>
      <c r="U25" s="177">
        <v>0.26800000000000002</v>
      </c>
      <c r="V25" s="177">
        <f t="shared" si="6"/>
        <v>0.54</v>
      </c>
      <c r="W25" s="177"/>
      <c r="X25" s="177" t="s">
        <v>159</v>
      </c>
      <c r="Y25" s="178"/>
      <c r="Z25" s="178"/>
      <c r="AA25" s="178"/>
      <c r="AB25" s="178"/>
      <c r="AC25" s="178"/>
      <c r="AD25" s="178"/>
      <c r="AE25" s="178"/>
      <c r="AF25" s="178"/>
      <c r="AG25" s="178" t="s">
        <v>174</v>
      </c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8"/>
      <c r="BD25" s="178"/>
      <c r="BE25" s="178"/>
      <c r="BF25" s="178"/>
      <c r="BG25" s="178"/>
      <c r="BH25" s="178"/>
    </row>
    <row r="26" spans="1:60" ht="45" outlineLevel="1" x14ac:dyDescent="0.2">
      <c r="A26" s="188">
        <v>18</v>
      </c>
      <c r="B26" s="189" t="s">
        <v>472</v>
      </c>
      <c r="C26" s="190" t="s">
        <v>473</v>
      </c>
      <c r="D26" s="191" t="s">
        <v>317</v>
      </c>
      <c r="E26" s="192">
        <v>40</v>
      </c>
      <c r="F26" s="193"/>
      <c r="G26" s="194">
        <f t="shared" si="0"/>
        <v>0</v>
      </c>
      <c r="H26" s="193"/>
      <c r="I26" s="194">
        <f t="shared" si="1"/>
        <v>0</v>
      </c>
      <c r="J26" s="193"/>
      <c r="K26" s="194">
        <f t="shared" si="2"/>
        <v>0</v>
      </c>
      <c r="L26" s="194">
        <v>21</v>
      </c>
      <c r="M26" s="194">
        <f t="shared" si="3"/>
        <v>0</v>
      </c>
      <c r="N26" s="194">
        <v>9.0000000000000006E-5</v>
      </c>
      <c r="O26" s="194">
        <f t="shared" si="4"/>
        <v>0</v>
      </c>
      <c r="P26" s="194">
        <v>0</v>
      </c>
      <c r="Q26" s="194">
        <f t="shared" si="5"/>
        <v>0</v>
      </c>
      <c r="R26" s="194"/>
      <c r="S26" s="194" t="s">
        <v>158</v>
      </c>
      <c r="T26" s="195" t="s">
        <v>188</v>
      </c>
      <c r="U26" s="177">
        <v>0.2475</v>
      </c>
      <c r="V26" s="177">
        <f t="shared" si="6"/>
        <v>9.9</v>
      </c>
      <c r="W26" s="177"/>
      <c r="X26" s="177" t="s">
        <v>159</v>
      </c>
      <c r="Y26" s="178"/>
      <c r="Z26" s="178"/>
      <c r="AA26" s="178"/>
      <c r="AB26" s="178"/>
      <c r="AC26" s="178"/>
      <c r="AD26" s="178"/>
      <c r="AE26" s="178"/>
      <c r="AF26" s="178"/>
      <c r="AG26" s="178" t="s">
        <v>174</v>
      </c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78"/>
      <c r="BG26" s="178"/>
      <c r="BH26" s="178"/>
    </row>
    <row r="27" spans="1:60" ht="56.25" outlineLevel="1" x14ac:dyDescent="0.2">
      <c r="A27" s="169">
        <v>19</v>
      </c>
      <c r="B27" s="170" t="s">
        <v>474</v>
      </c>
      <c r="C27" s="171" t="s">
        <v>475</v>
      </c>
      <c r="D27" s="172" t="s">
        <v>317</v>
      </c>
      <c r="E27" s="173">
        <v>16</v>
      </c>
      <c r="F27" s="174"/>
      <c r="G27" s="175">
        <f t="shared" si="0"/>
        <v>0</v>
      </c>
      <c r="H27" s="174"/>
      <c r="I27" s="175">
        <f t="shared" si="1"/>
        <v>0</v>
      </c>
      <c r="J27" s="174"/>
      <c r="K27" s="175">
        <f t="shared" si="2"/>
        <v>0</v>
      </c>
      <c r="L27" s="175">
        <v>21</v>
      </c>
      <c r="M27" s="175">
        <f t="shared" si="3"/>
        <v>0</v>
      </c>
      <c r="N27" s="175">
        <v>4.0000000000000003E-5</v>
      </c>
      <c r="O27" s="175">
        <f t="shared" si="4"/>
        <v>0</v>
      </c>
      <c r="P27" s="175">
        <v>0</v>
      </c>
      <c r="Q27" s="175">
        <f t="shared" si="5"/>
        <v>0</v>
      </c>
      <c r="R27" s="175"/>
      <c r="S27" s="175" t="s">
        <v>187</v>
      </c>
      <c r="T27" s="176" t="s">
        <v>188</v>
      </c>
      <c r="U27" s="177">
        <v>0.255</v>
      </c>
      <c r="V27" s="177">
        <f t="shared" si="6"/>
        <v>4.08</v>
      </c>
      <c r="W27" s="177"/>
      <c r="X27" s="177" t="s">
        <v>159</v>
      </c>
      <c r="Y27" s="178"/>
      <c r="Z27" s="178"/>
      <c r="AA27" s="178"/>
      <c r="AB27" s="178"/>
      <c r="AC27" s="178"/>
      <c r="AD27" s="178"/>
      <c r="AE27" s="178"/>
      <c r="AF27" s="178"/>
      <c r="AG27" s="178" t="s">
        <v>174</v>
      </c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178"/>
      <c r="BA27" s="178"/>
      <c r="BB27" s="178"/>
      <c r="BC27" s="178"/>
      <c r="BD27" s="178"/>
      <c r="BE27" s="178"/>
      <c r="BF27" s="178"/>
      <c r="BG27" s="178"/>
      <c r="BH27" s="178"/>
    </row>
    <row r="28" spans="1:60" ht="12.75" customHeight="1" outlineLevel="1" x14ac:dyDescent="0.2">
      <c r="A28" s="179"/>
      <c r="B28" s="180"/>
      <c r="C28" s="230" t="s">
        <v>476</v>
      </c>
      <c r="D28" s="230"/>
      <c r="E28" s="230"/>
      <c r="F28" s="230"/>
      <c r="G28" s="230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8"/>
      <c r="Z28" s="178"/>
      <c r="AA28" s="178"/>
      <c r="AB28" s="178"/>
      <c r="AC28" s="178"/>
      <c r="AD28" s="178"/>
      <c r="AE28" s="178"/>
      <c r="AF28" s="178"/>
      <c r="AG28" s="178" t="s">
        <v>162</v>
      </c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8"/>
      <c r="BD28" s="178"/>
      <c r="BE28" s="178"/>
      <c r="BF28" s="178"/>
      <c r="BG28" s="178"/>
      <c r="BH28" s="178"/>
    </row>
    <row r="29" spans="1:60" ht="33.75" outlineLevel="1" x14ac:dyDescent="0.2">
      <c r="A29" s="188">
        <v>20</v>
      </c>
      <c r="B29" s="189" t="s">
        <v>477</v>
      </c>
      <c r="C29" s="190" t="s">
        <v>478</v>
      </c>
      <c r="D29" s="191" t="s">
        <v>211</v>
      </c>
      <c r="E29" s="192">
        <v>250</v>
      </c>
      <c r="F29" s="193"/>
      <c r="G29" s="194">
        <f>ROUND(E29*F29,2)</f>
        <v>0</v>
      </c>
      <c r="H29" s="193"/>
      <c r="I29" s="194">
        <f>ROUND(E29*H29,2)</f>
        <v>0</v>
      </c>
      <c r="J29" s="193"/>
      <c r="K29" s="194">
        <f>ROUND(E29*J29,2)</f>
        <v>0</v>
      </c>
      <c r="L29" s="194">
        <v>21</v>
      </c>
      <c r="M29" s="194">
        <f>G29*(1+L29/100)</f>
        <v>0</v>
      </c>
      <c r="N29" s="194">
        <v>6.0000000000000002E-5</v>
      </c>
      <c r="O29" s="194">
        <f>ROUND(E29*N29,2)</f>
        <v>0.02</v>
      </c>
      <c r="P29" s="194">
        <v>0</v>
      </c>
      <c r="Q29" s="194">
        <f>ROUND(E29*P29,2)</f>
        <v>0</v>
      </c>
      <c r="R29" s="194"/>
      <c r="S29" s="194" t="s">
        <v>158</v>
      </c>
      <c r="T29" s="195" t="s">
        <v>188</v>
      </c>
      <c r="U29" s="177">
        <v>7.8E-2</v>
      </c>
      <c r="V29" s="177">
        <f>ROUND(E29*U29,2)</f>
        <v>19.5</v>
      </c>
      <c r="W29" s="177"/>
      <c r="X29" s="177" t="s">
        <v>159</v>
      </c>
      <c r="Y29" s="178"/>
      <c r="Z29" s="178"/>
      <c r="AA29" s="178"/>
      <c r="AB29" s="178"/>
      <c r="AC29" s="178"/>
      <c r="AD29" s="178"/>
      <c r="AE29" s="178"/>
      <c r="AF29" s="178"/>
      <c r="AG29" s="178" t="s">
        <v>174</v>
      </c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</row>
    <row r="30" spans="1:60" ht="33.75" outlineLevel="1" x14ac:dyDescent="0.2">
      <c r="A30" s="188">
        <v>21</v>
      </c>
      <c r="B30" s="189" t="s">
        <v>479</v>
      </c>
      <c r="C30" s="190" t="s">
        <v>480</v>
      </c>
      <c r="D30" s="191" t="s">
        <v>211</v>
      </c>
      <c r="E30" s="192">
        <v>130</v>
      </c>
      <c r="F30" s="193"/>
      <c r="G30" s="194">
        <f>ROUND(E30*F30,2)</f>
        <v>0</v>
      </c>
      <c r="H30" s="193"/>
      <c r="I30" s="194">
        <f>ROUND(E30*H30,2)</f>
        <v>0</v>
      </c>
      <c r="J30" s="193"/>
      <c r="K30" s="194">
        <f>ROUND(E30*J30,2)</f>
        <v>0</v>
      </c>
      <c r="L30" s="194">
        <v>21</v>
      </c>
      <c r="M30" s="194">
        <f>G30*(1+L30/100)</f>
        <v>0</v>
      </c>
      <c r="N30" s="194">
        <v>6.9999999999999994E-5</v>
      </c>
      <c r="O30" s="194">
        <f>ROUND(E30*N30,2)</f>
        <v>0.01</v>
      </c>
      <c r="P30" s="194">
        <v>0</v>
      </c>
      <c r="Q30" s="194">
        <f>ROUND(E30*P30,2)</f>
        <v>0</v>
      </c>
      <c r="R30" s="194"/>
      <c r="S30" s="194" t="s">
        <v>158</v>
      </c>
      <c r="T30" s="195" t="s">
        <v>188</v>
      </c>
      <c r="U30" s="177">
        <v>8.0170000000000005E-2</v>
      </c>
      <c r="V30" s="177">
        <f>ROUND(E30*U30,2)</f>
        <v>10.42</v>
      </c>
      <c r="W30" s="177"/>
      <c r="X30" s="177" t="s">
        <v>159</v>
      </c>
      <c r="Y30" s="178"/>
      <c r="Z30" s="178"/>
      <c r="AA30" s="178"/>
      <c r="AB30" s="178"/>
      <c r="AC30" s="178"/>
      <c r="AD30" s="178"/>
      <c r="AE30" s="178"/>
      <c r="AF30" s="178"/>
      <c r="AG30" s="178" t="s">
        <v>174</v>
      </c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</row>
    <row r="31" spans="1:60" ht="33.75" outlineLevel="1" x14ac:dyDescent="0.2">
      <c r="A31" s="188">
        <v>22</v>
      </c>
      <c r="B31" s="189" t="s">
        <v>481</v>
      </c>
      <c r="C31" s="190" t="s">
        <v>482</v>
      </c>
      <c r="D31" s="191" t="s">
        <v>317</v>
      </c>
      <c r="E31" s="192">
        <v>50</v>
      </c>
      <c r="F31" s="193"/>
      <c r="G31" s="194">
        <f>ROUND(E31*F31,2)</f>
        <v>0</v>
      </c>
      <c r="H31" s="193"/>
      <c r="I31" s="194">
        <f>ROUND(E31*H31,2)</f>
        <v>0</v>
      </c>
      <c r="J31" s="193"/>
      <c r="K31" s="194">
        <f>ROUND(E31*J31,2)</f>
        <v>0</v>
      </c>
      <c r="L31" s="194">
        <v>21</v>
      </c>
      <c r="M31" s="194">
        <f>G31*(1+L31/100)</f>
        <v>0</v>
      </c>
      <c r="N31" s="194">
        <v>3.0000000000000001E-5</v>
      </c>
      <c r="O31" s="194">
        <f>ROUND(E31*N31,2)</f>
        <v>0</v>
      </c>
      <c r="P31" s="194">
        <v>0</v>
      </c>
      <c r="Q31" s="194">
        <f>ROUND(E31*P31,2)</f>
        <v>0</v>
      </c>
      <c r="R31" s="194"/>
      <c r="S31" s="194" t="s">
        <v>158</v>
      </c>
      <c r="T31" s="195" t="s">
        <v>188</v>
      </c>
      <c r="U31" s="177">
        <v>0.14130000000000001</v>
      </c>
      <c r="V31" s="177">
        <f>ROUND(E31*U31,2)</f>
        <v>7.07</v>
      </c>
      <c r="W31" s="177"/>
      <c r="X31" s="177" t="s">
        <v>159</v>
      </c>
      <c r="Y31" s="178"/>
      <c r="Z31" s="178"/>
      <c r="AA31" s="178"/>
      <c r="AB31" s="178"/>
      <c r="AC31" s="178"/>
      <c r="AD31" s="178"/>
      <c r="AE31" s="178"/>
      <c r="AF31" s="178"/>
      <c r="AG31" s="178" t="s">
        <v>174</v>
      </c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78"/>
      <c r="BG31" s="178"/>
      <c r="BH31" s="178"/>
    </row>
    <row r="32" spans="1:60" ht="33.75" outlineLevel="1" x14ac:dyDescent="0.2">
      <c r="A32" s="188">
        <v>23</v>
      </c>
      <c r="B32" s="189" t="s">
        <v>483</v>
      </c>
      <c r="C32" s="190" t="s">
        <v>484</v>
      </c>
      <c r="D32" s="191" t="s">
        <v>317</v>
      </c>
      <c r="E32" s="192">
        <v>4</v>
      </c>
      <c r="F32" s="193"/>
      <c r="G32" s="194">
        <f>ROUND(E32*F32,2)</f>
        <v>0</v>
      </c>
      <c r="H32" s="193"/>
      <c r="I32" s="194">
        <f>ROUND(E32*H32,2)</f>
        <v>0</v>
      </c>
      <c r="J32" s="193"/>
      <c r="K32" s="194">
        <f>ROUND(E32*J32,2)</f>
        <v>0</v>
      </c>
      <c r="L32" s="194">
        <v>21</v>
      </c>
      <c r="M32" s="194">
        <f>G32*(1+L32/100)</f>
        <v>0</v>
      </c>
      <c r="N32" s="194">
        <v>6.3000000000000003E-4</v>
      </c>
      <c r="O32" s="194">
        <f>ROUND(E32*N32,2)</f>
        <v>0</v>
      </c>
      <c r="P32" s="194">
        <v>0</v>
      </c>
      <c r="Q32" s="194">
        <f>ROUND(E32*P32,2)</f>
        <v>0</v>
      </c>
      <c r="R32" s="194"/>
      <c r="S32" s="194" t="s">
        <v>158</v>
      </c>
      <c r="T32" s="195" t="s">
        <v>188</v>
      </c>
      <c r="U32" s="177">
        <v>0.42120000000000002</v>
      </c>
      <c r="V32" s="177">
        <f>ROUND(E32*U32,2)</f>
        <v>1.68</v>
      </c>
      <c r="W32" s="177"/>
      <c r="X32" s="177" t="s">
        <v>159</v>
      </c>
      <c r="Y32" s="178"/>
      <c r="Z32" s="178"/>
      <c r="AA32" s="178"/>
      <c r="AB32" s="178"/>
      <c r="AC32" s="178"/>
      <c r="AD32" s="178"/>
      <c r="AE32" s="178"/>
      <c r="AF32" s="178"/>
      <c r="AG32" s="178" t="s">
        <v>174</v>
      </c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</row>
    <row r="33" spans="1:60" ht="45" outlineLevel="1" x14ac:dyDescent="0.2">
      <c r="A33" s="169">
        <v>24</v>
      </c>
      <c r="B33" s="170" t="s">
        <v>485</v>
      </c>
      <c r="C33" s="171" t="s">
        <v>486</v>
      </c>
      <c r="D33" s="172" t="s">
        <v>317</v>
      </c>
      <c r="E33" s="173">
        <v>1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5">
        <v>8.0000000000000007E-5</v>
      </c>
      <c r="O33" s="175">
        <f>ROUND(E33*N33,2)</f>
        <v>0</v>
      </c>
      <c r="P33" s="175">
        <v>1E-3</v>
      </c>
      <c r="Q33" s="175">
        <f>ROUND(E33*P33,2)</f>
        <v>0</v>
      </c>
      <c r="R33" s="175"/>
      <c r="S33" s="175" t="s">
        <v>158</v>
      </c>
      <c r="T33" s="176" t="s">
        <v>188</v>
      </c>
      <c r="U33" s="177">
        <v>0.152</v>
      </c>
      <c r="V33" s="177">
        <f>ROUND(E33*U33,2)</f>
        <v>0.15</v>
      </c>
      <c r="W33" s="177"/>
      <c r="X33" s="177" t="s">
        <v>159</v>
      </c>
      <c r="Y33" s="178"/>
      <c r="Z33" s="178"/>
      <c r="AA33" s="178"/>
      <c r="AB33" s="178"/>
      <c r="AC33" s="178"/>
      <c r="AD33" s="178"/>
      <c r="AE33" s="178"/>
      <c r="AF33" s="178"/>
      <c r="AG33" s="178" t="s">
        <v>174</v>
      </c>
      <c r="AH33" s="178"/>
      <c r="AI33" s="178"/>
      <c r="AJ33" s="178"/>
      <c r="AK33" s="178"/>
      <c r="AL33" s="178"/>
      <c r="AM33" s="178"/>
      <c r="AN33" s="178"/>
      <c r="AO33" s="178"/>
      <c r="AP33" s="178"/>
      <c r="AQ33" s="178"/>
      <c r="AR33" s="178"/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</row>
    <row r="34" spans="1:60" ht="12.75" customHeight="1" outlineLevel="1" x14ac:dyDescent="0.2">
      <c r="A34" s="179"/>
      <c r="B34" s="180"/>
      <c r="C34" s="230" t="s">
        <v>487</v>
      </c>
      <c r="D34" s="230"/>
      <c r="E34" s="230"/>
      <c r="F34" s="230"/>
      <c r="G34" s="230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8"/>
      <c r="Z34" s="178"/>
      <c r="AA34" s="178"/>
      <c r="AB34" s="178"/>
      <c r="AC34" s="178"/>
      <c r="AD34" s="178"/>
      <c r="AE34" s="178"/>
      <c r="AF34" s="178"/>
      <c r="AG34" s="178" t="s">
        <v>162</v>
      </c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</row>
    <row r="35" spans="1:60" ht="45" outlineLevel="1" x14ac:dyDescent="0.2">
      <c r="A35" s="188">
        <v>25</v>
      </c>
      <c r="B35" s="189" t="s">
        <v>488</v>
      </c>
      <c r="C35" s="190" t="s">
        <v>489</v>
      </c>
      <c r="D35" s="191" t="s">
        <v>317</v>
      </c>
      <c r="E35" s="192">
        <v>4</v>
      </c>
      <c r="F35" s="193"/>
      <c r="G35" s="194">
        <f>ROUND(E35*F35,2)</f>
        <v>0</v>
      </c>
      <c r="H35" s="193"/>
      <c r="I35" s="194">
        <f>ROUND(E35*H35,2)</f>
        <v>0</v>
      </c>
      <c r="J35" s="193"/>
      <c r="K35" s="194">
        <f>ROUND(E35*J35,2)</f>
        <v>0</v>
      </c>
      <c r="L35" s="194">
        <v>21</v>
      </c>
      <c r="M35" s="194">
        <f>G35*(1+L35/100)</f>
        <v>0</v>
      </c>
      <c r="N35" s="194">
        <v>0</v>
      </c>
      <c r="O35" s="194">
        <f>ROUND(E35*N35,2)</f>
        <v>0</v>
      </c>
      <c r="P35" s="194">
        <v>8.0000000000000002E-3</v>
      </c>
      <c r="Q35" s="194">
        <f>ROUND(E35*P35,2)</f>
        <v>0.03</v>
      </c>
      <c r="R35" s="194"/>
      <c r="S35" s="194" t="s">
        <v>158</v>
      </c>
      <c r="T35" s="195" t="s">
        <v>188</v>
      </c>
      <c r="U35" s="177">
        <v>0.24299999999999999</v>
      </c>
      <c r="V35" s="177">
        <f>ROUND(E35*U35,2)</f>
        <v>0.97</v>
      </c>
      <c r="W35" s="177"/>
      <c r="X35" s="177" t="s">
        <v>159</v>
      </c>
      <c r="Y35" s="178"/>
      <c r="Z35" s="178"/>
      <c r="AA35" s="178"/>
      <c r="AB35" s="178"/>
      <c r="AC35" s="178"/>
      <c r="AD35" s="178"/>
      <c r="AE35" s="178"/>
      <c r="AF35" s="178"/>
      <c r="AG35" s="178" t="s">
        <v>174</v>
      </c>
      <c r="AH35" s="178"/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</row>
    <row r="36" spans="1:60" ht="22.5" outlineLevel="1" x14ac:dyDescent="0.2">
      <c r="A36" s="169">
        <v>26</v>
      </c>
      <c r="B36" s="170" t="s">
        <v>490</v>
      </c>
      <c r="C36" s="171" t="s">
        <v>491</v>
      </c>
      <c r="D36" s="172" t="s">
        <v>211</v>
      </c>
      <c r="E36" s="173">
        <v>30</v>
      </c>
      <c r="F36" s="174"/>
      <c r="G36" s="175">
        <f>ROUND(E36*F36,2)</f>
        <v>0</v>
      </c>
      <c r="H36" s="174"/>
      <c r="I36" s="175">
        <f>ROUND(E36*H36,2)</f>
        <v>0</v>
      </c>
      <c r="J36" s="174"/>
      <c r="K36" s="175">
        <f>ROUND(E36*J36,2)</f>
        <v>0</v>
      </c>
      <c r="L36" s="175">
        <v>21</v>
      </c>
      <c r="M36" s="175">
        <f>G36*(1+L36/100)</f>
        <v>0</v>
      </c>
      <c r="N36" s="175">
        <v>4.8999999999999998E-4</v>
      </c>
      <c r="O36" s="175">
        <f>ROUND(E36*N36,2)</f>
        <v>0.01</v>
      </c>
      <c r="P36" s="175">
        <v>8.9999999999999993E-3</v>
      </c>
      <c r="Q36" s="175">
        <f>ROUND(E36*P36,2)</f>
        <v>0.27</v>
      </c>
      <c r="R36" s="175"/>
      <c r="S36" s="175" t="s">
        <v>187</v>
      </c>
      <c r="T36" s="176" t="s">
        <v>188</v>
      </c>
      <c r="U36" s="177">
        <v>0.247</v>
      </c>
      <c r="V36" s="177">
        <f>ROUND(E36*U36,2)</f>
        <v>7.41</v>
      </c>
      <c r="W36" s="177"/>
      <c r="X36" s="177" t="s">
        <v>159</v>
      </c>
      <c r="Y36" s="178"/>
      <c r="Z36" s="178"/>
      <c r="AA36" s="178"/>
      <c r="AB36" s="178"/>
      <c r="AC36" s="178"/>
      <c r="AD36" s="178"/>
      <c r="AE36" s="178"/>
      <c r="AF36" s="178"/>
      <c r="AG36" s="178" t="s">
        <v>174</v>
      </c>
      <c r="AH36" s="178"/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</row>
    <row r="37" spans="1:60" ht="12.75" customHeight="1" outlineLevel="1" x14ac:dyDescent="0.2">
      <c r="A37" s="179"/>
      <c r="B37" s="180"/>
      <c r="C37" s="230" t="s">
        <v>487</v>
      </c>
      <c r="D37" s="230"/>
      <c r="E37" s="230"/>
      <c r="F37" s="230"/>
      <c r="G37" s="230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8"/>
      <c r="Z37" s="178"/>
      <c r="AA37" s="178"/>
      <c r="AB37" s="178"/>
      <c r="AC37" s="178"/>
      <c r="AD37" s="178"/>
      <c r="AE37" s="178"/>
      <c r="AF37" s="178"/>
      <c r="AG37" s="178" t="s">
        <v>162</v>
      </c>
      <c r="AH37" s="178"/>
      <c r="AI37" s="178"/>
      <c r="AJ37" s="178"/>
      <c r="AK37" s="178"/>
      <c r="AL37" s="178"/>
      <c r="AM37" s="178"/>
      <c r="AN37" s="178"/>
      <c r="AO37" s="178"/>
      <c r="AP37" s="178"/>
      <c r="AQ37" s="178"/>
      <c r="AR37" s="178"/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</row>
    <row r="38" spans="1:60" ht="22.5" outlineLevel="1" x14ac:dyDescent="0.2">
      <c r="A38" s="169">
        <v>27</v>
      </c>
      <c r="B38" s="170" t="s">
        <v>492</v>
      </c>
      <c r="C38" s="171" t="s">
        <v>493</v>
      </c>
      <c r="D38" s="172" t="s">
        <v>211</v>
      </c>
      <c r="E38" s="173">
        <v>40</v>
      </c>
      <c r="F38" s="174"/>
      <c r="G38" s="175">
        <f>ROUND(E38*F38,2)</f>
        <v>0</v>
      </c>
      <c r="H38" s="174"/>
      <c r="I38" s="175">
        <f>ROUND(E38*H38,2)</f>
        <v>0</v>
      </c>
      <c r="J38" s="174"/>
      <c r="K38" s="175">
        <f>ROUND(E38*J38,2)</f>
        <v>0</v>
      </c>
      <c r="L38" s="175">
        <v>21</v>
      </c>
      <c r="M38" s="175">
        <f>G38*(1+L38/100)</f>
        <v>0</v>
      </c>
      <c r="N38" s="175">
        <v>4.8999999999999998E-4</v>
      </c>
      <c r="O38" s="175">
        <f>ROUND(E38*N38,2)</f>
        <v>0.02</v>
      </c>
      <c r="P38" s="175">
        <v>2E-3</v>
      </c>
      <c r="Q38" s="175">
        <f>ROUND(E38*P38,2)</f>
        <v>0.08</v>
      </c>
      <c r="R38" s="175"/>
      <c r="S38" s="175" t="s">
        <v>158</v>
      </c>
      <c r="T38" s="176" t="s">
        <v>188</v>
      </c>
      <c r="U38" s="177">
        <v>0.17599999999999999</v>
      </c>
      <c r="V38" s="177">
        <f>ROUND(E38*U38,2)</f>
        <v>7.04</v>
      </c>
      <c r="W38" s="177"/>
      <c r="X38" s="177" t="s">
        <v>159</v>
      </c>
      <c r="Y38" s="178"/>
      <c r="Z38" s="178"/>
      <c r="AA38" s="178"/>
      <c r="AB38" s="178"/>
      <c r="AC38" s="178"/>
      <c r="AD38" s="178"/>
      <c r="AE38" s="178"/>
      <c r="AF38" s="178"/>
      <c r="AG38" s="178" t="s">
        <v>174</v>
      </c>
      <c r="AH38" s="178"/>
      <c r="AI38" s="178"/>
      <c r="AJ38" s="178"/>
      <c r="AK38" s="178"/>
      <c r="AL38" s="178"/>
      <c r="AM38" s="178"/>
      <c r="AN38" s="178"/>
      <c r="AO38" s="178"/>
      <c r="AP38" s="178"/>
      <c r="AQ38" s="178"/>
      <c r="AR38" s="178"/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78"/>
      <c r="BD38" s="178"/>
      <c r="BE38" s="178"/>
      <c r="BF38" s="178"/>
      <c r="BG38" s="178"/>
      <c r="BH38" s="178"/>
    </row>
    <row r="39" spans="1:60" ht="12.75" customHeight="1" outlineLevel="1" x14ac:dyDescent="0.2">
      <c r="A39" s="179"/>
      <c r="B39" s="180"/>
      <c r="C39" s="230" t="s">
        <v>487</v>
      </c>
      <c r="D39" s="230"/>
      <c r="E39" s="230"/>
      <c r="F39" s="230"/>
      <c r="G39" s="230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8"/>
      <c r="Z39" s="178"/>
      <c r="AA39" s="178"/>
      <c r="AB39" s="178"/>
      <c r="AC39" s="178"/>
      <c r="AD39" s="178"/>
      <c r="AE39" s="178"/>
      <c r="AF39" s="178"/>
      <c r="AG39" s="178" t="s">
        <v>162</v>
      </c>
      <c r="AH39" s="178"/>
      <c r="AI39" s="178"/>
      <c r="AJ39" s="178"/>
      <c r="AK39" s="178"/>
      <c r="AL39" s="178"/>
      <c r="AM39" s="178"/>
      <c r="AN39" s="178"/>
      <c r="AO39" s="178"/>
      <c r="AP39" s="178"/>
      <c r="AQ39" s="178"/>
      <c r="AR39" s="178"/>
      <c r="AS39" s="178"/>
      <c r="AT39" s="178"/>
      <c r="AU39" s="178"/>
      <c r="AV39" s="178"/>
      <c r="AW39" s="178"/>
      <c r="AX39" s="178"/>
      <c r="AY39" s="178"/>
      <c r="AZ39" s="178"/>
      <c r="BA39" s="178"/>
      <c r="BB39" s="178"/>
      <c r="BC39" s="178"/>
      <c r="BD39" s="178"/>
      <c r="BE39" s="178"/>
      <c r="BF39" s="178"/>
      <c r="BG39" s="178"/>
      <c r="BH39" s="178"/>
    </row>
    <row r="40" spans="1:60" ht="22.5" outlineLevel="1" x14ac:dyDescent="0.2">
      <c r="A40" s="169">
        <v>28</v>
      </c>
      <c r="B40" s="170" t="s">
        <v>494</v>
      </c>
      <c r="C40" s="171" t="s">
        <v>495</v>
      </c>
      <c r="D40" s="172" t="s">
        <v>157</v>
      </c>
      <c r="E40" s="173">
        <v>3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6.8000000000000005E-2</v>
      </c>
      <c r="O40" s="175">
        <f>ROUND(E40*N40,2)</f>
        <v>0.2</v>
      </c>
      <c r="P40" s="175">
        <v>0</v>
      </c>
      <c r="Q40" s="175">
        <f>ROUND(E40*P40,2)</f>
        <v>0</v>
      </c>
      <c r="R40" s="175"/>
      <c r="S40" s="175" t="s">
        <v>158</v>
      </c>
      <c r="T40" s="176" t="s">
        <v>188</v>
      </c>
      <c r="U40" s="177">
        <v>0.71397999999999995</v>
      </c>
      <c r="V40" s="177">
        <f>ROUND(E40*U40,2)</f>
        <v>2.14</v>
      </c>
      <c r="W40" s="177"/>
      <c r="X40" s="177" t="s">
        <v>159</v>
      </c>
      <c r="Y40" s="178"/>
      <c r="Z40" s="178"/>
      <c r="AA40" s="178"/>
      <c r="AB40" s="178"/>
      <c r="AC40" s="178"/>
      <c r="AD40" s="178"/>
      <c r="AE40" s="178"/>
      <c r="AF40" s="178"/>
      <c r="AG40" s="178" t="s">
        <v>174</v>
      </c>
      <c r="AH40" s="178"/>
      <c r="AI40" s="178"/>
      <c r="AJ40" s="178"/>
      <c r="AK40" s="178"/>
      <c r="AL40" s="178"/>
      <c r="AM40" s="178"/>
      <c r="AN40" s="178"/>
      <c r="AO40" s="178"/>
      <c r="AP40" s="178"/>
      <c r="AQ40" s="178"/>
      <c r="AR40" s="178"/>
      <c r="AS40" s="178"/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  <c r="BE40" s="178"/>
      <c r="BF40" s="178"/>
      <c r="BG40" s="178"/>
      <c r="BH40" s="178"/>
    </row>
    <row r="41" spans="1:60" outlineLevel="1" x14ac:dyDescent="0.2">
      <c r="A41" s="179"/>
      <c r="B41" s="180"/>
      <c r="C41" s="182" t="s">
        <v>496</v>
      </c>
      <c r="D41" s="183"/>
      <c r="E41" s="184">
        <v>1.8</v>
      </c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8"/>
      <c r="Z41" s="178"/>
      <c r="AA41" s="178"/>
      <c r="AB41" s="178"/>
      <c r="AC41" s="178"/>
      <c r="AD41" s="178"/>
      <c r="AE41" s="178"/>
      <c r="AF41" s="178"/>
      <c r="AG41" s="178" t="s">
        <v>164</v>
      </c>
      <c r="AH41" s="178">
        <v>0</v>
      </c>
      <c r="AI41" s="178"/>
      <c r="AJ41" s="178"/>
      <c r="AK41" s="178"/>
      <c r="AL41" s="178"/>
      <c r="AM41" s="178"/>
      <c r="AN41" s="178"/>
      <c r="AO41" s="178"/>
      <c r="AP41" s="178"/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8"/>
    </row>
    <row r="42" spans="1:60" outlineLevel="1" x14ac:dyDescent="0.2">
      <c r="A42" s="179"/>
      <c r="B42" s="180"/>
      <c r="C42" s="182" t="s">
        <v>497</v>
      </c>
      <c r="D42" s="183"/>
      <c r="E42" s="184">
        <v>1.2</v>
      </c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8"/>
      <c r="Z42" s="178"/>
      <c r="AA42" s="178"/>
      <c r="AB42" s="178"/>
      <c r="AC42" s="178"/>
      <c r="AD42" s="178"/>
      <c r="AE42" s="178"/>
      <c r="AF42" s="178"/>
      <c r="AG42" s="178" t="s">
        <v>164</v>
      </c>
      <c r="AH42" s="178">
        <v>0</v>
      </c>
      <c r="AI42" s="178"/>
      <c r="AJ42" s="178"/>
      <c r="AK42" s="178"/>
      <c r="AL42" s="178"/>
      <c r="AM42" s="178"/>
      <c r="AN42" s="178"/>
      <c r="AO42" s="178"/>
      <c r="AP42" s="178"/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</row>
    <row r="43" spans="1:60" outlineLevel="1" x14ac:dyDescent="0.2">
      <c r="A43" s="188">
        <v>29</v>
      </c>
      <c r="B43" s="189" t="s">
        <v>498</v>
      </c>
      <c r="C43" s="190" t="s">
        <v>499</v>
      </c>
      <c r="D43" s="191" t="s">
        <v>317</v>
      </c>
      <c r="E43" s="192">
        <v>2</v>
      </c>
      <c r="F43" s="193"/>
      <c r="G43" s="194">
        <f>ROUND(E43*F43,2)</f>
        <v>0</v>
      </c>
      <c r="H43" s="193"/>
      <c r="I43" s="194">
        <f>ROUND(E43*H43,2)</f>
        <v>0</v>
      </c>
      <c r="J43" s="193"/>
      <c r="K43" s="194">
        <f>ROUND(E43*J43,2)</f>
        <v>0</v>
      </c>
      <c r="L43" s="194">
        <v>21</v>
      </c>
      <c r="M43" s="194">
        <f>G43*(1+L43/100)</f>
        <v>0</v>
      </c>
      <c r="N43" s="194">
        <v>0</v>
      </c>
      <c r="O43" s="194">
        <f>ROUND(E43*N43,2)</f>
        <v>0</v>
      </c>
      <c r="P43" s="194">
        <v>0</v>
      </c>
      <c r="Q43" s="194">
        <f>ROUND(E43*P43,2)</f>
        <v>0</v>
      </c>
      <c r="R43" s="194"/>
      <c r="S43" s="194" t="s">
        <v>187</v>
      </c>
      <c r="T43" s="195" t="s">
        <v>188</v>
      </c>
      <c r="U43" s="177">
        <v>0</v>
      </c>
      <c r="V43" s="177">
        <f>ROUND(E43*U43,2)</f>
        <v>0</v>
      </c>
      <c r="W43" s="177"/>
      <c r="X43" s="177" t="s">
        <v>159</v>
      </c>
      <c r="Y43" s="178"/>
      <c r="Z43" s="178"/>
      <c r="AA43" s="178"/>
      <c r="AB43" s="178"/>
      <c r="AC43" s="178"/>
      <c r="AD43" s="178"/>
      <c r="AE43" s="178"/>
      <c r="AF43" s="178"/>
      <c r="AG43" s="178" t="s">
        <v>174</v>
      </c>
      <c r="AH43" s="178"/>
      <c r="AI43" s="178"/>
      <c r="AJ43" s="178"/>
      <c r="AK43" s="178"/>
      <c r="AL43" s="178"/>
      <c r="AM43" s="178"/>
      <c r="AN43" s="178"/>
      <c r="AO43" s="178"/>
      <c r="AP43" s="178"/>
      <c r="AQ43" s="178"/>
      <c r="AR43" s="178"/>
      <c r="AS43" s="178"/>
      <c r="AT43" s="178"/>
      <c r="AU43" s="178"/>
      <c r="AV43" s="178"/>
      <c r="AW43" s="178"/>
      <c r="AX43" s="178"/>
      <c r="AY43" s="178"/>
      <c r="AZ43" s="178"/>
      <c r="BA43" s="178"/>
      <c r="BB43" s="178"/>
      <c r="BC43" s="178"/>
      <c r="BD43" s="178"/>
      <c r="BE43" s="178"/>
      <c r="BF43" s="178"/>
      <c r="BG43" s="178"/>
      <c r="BH43" s="178"/>
    </row>
    <row r="44" spans="1:60" ht="22.5" outlineLevel="1" x14ac:dyDescent="0.2">
      <c r="A44" s="188">
        <v>30</v>
      </c>
      <c r="B44" s="189" t="s">
        <v>500</v>
      </c>
      <c r="C44" s="190" t="s">
        <v>501</v>
      </c>
      <c r="D44" s="191" t="s">
        <v>211</v>
      </c>
      <c r="E44" s="192">
        <v>15</v>
      </c>
      <c r="F44" s="193"/>
      <c r="G44" s="194">
        <f>ROUND(E44*F44,2)</f>
        <v>0</v>
      </c>
      <c r="H44" s="193"/>
      <c r="I44" s="194">
        <f>ROUND(E44*H44,2)</f>
        <v>0</v>
      </c>
      <c r="J44" s="193"/>
      <c r="K44" s="194">
        <f>ROUND(E44*J44,2)</f>
        <v>0</v>
      </c>
      <c r="L44" s="194">
        <v>21</v>
      </c>
      <c r="M44" s="194">
        <f>G44*(1+L44/100)</f>
        <v>0</v>
      </c>
      <c r="N44" s="194">
        <v>0</v>
      </c>
      <c r="O44" s="194">
        <f>ROUND(E44*N44,2)</f>
        <v>0</v>
      </c>
      <c r="P44" s="194">
        <v>1.0999999999999999E-2</v>
      </c>
      <c r="Q44" s="194">
        <f>ROUND(E44*P44,2)</f>
        <v>0.17</v>
      </c>
      <c r="R44" s="194"/>
      <c r="S44" s="194" t="s">
        <v>187</v>
      </c>
      <c r="T44" s="195" t="s">
        <v>188</v>
      </c>
      <c r="U44" s="177">
        <v>0.47299999999999998</v>
      </c>
      <c r="V44" s="177">
        <f>ROUND(E44*U44,2)</f>
        <v>7.1</v>
      </c>
      <c r="W44" s="177"/>
      <c r="X44" s="177" t="s">
        <v>159</v>
      </c>
      <c r="Y44" s="178"/>
      <c r="Z44" s="178"/>
      <c r="AA44" s="178"/>
      <c r="AB44" s="178"/>
      <c r="AC44" s="178"/>
      <c r="AD44" s="178"/>
      <c r="AE44" s="178"/>
      <c r="AF44" s="178"/>
      <c r="AG44" s="178" t="s">
        <v>174</v>
      </c>
      <c r="AH44" s="178"/>
      <c r="AI44" s="178"/>
      <c r="AJ44" s="178"/>
      <c r="AK44" s="178"/>
      <c r="AL44" s="178"/>
      <c r="AM44" s="178"/>
      <c r="AN44" s="178"/>
      <c r="AO44" s="178"/>
      <c r="AP44" s="178"/>
      <c r="AQ44" s="178"/>
      <c r="AR44" s="178"/>
      <c r="AS44" s="178"/>
      <c r="AT44" s="178"/>
      <c r="AU44" s="178"/>
      <c r="AV44" s="178"/>
      <c r="AW44" s="178"/>
      <c r="AX44" s="178"/>
      <c r="AY44" s="178"/>
      <c r="AZ44" s="178"/>
      <c r="BA44" s="178"/>
      <c r="BB44" s="178"/>
      <c r="BC44" s="178"/>
      <c r="BD44" s="178"/>
      <c r="BE44" s="178"/>
      <c r="BF44" s="178"/>
      <c r="BG44" s="178"/>
      <c r="BH44" s="178"/>
    </row>
    <row r="45" spans="1:60" ht="33.75" outlineLevel="1" x14ac:dyDescent="0.2">
      <c r="A45" s="169">
        <v>31</v>
      </c>
      <c r="B45" s="170" t="s">
        <v>502</v>
      </c>
      <c r="C45" s="171" t="s">
        <v>503</v>
      </c>
      <c r="D45" s="172" t="s">
        <v>157</v>
      </c>
      <c r="E45" s="173">
        <v>0.9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5">
        <v>1.5959999999999998E-2</v>
      </c>
      <c r="O45" s="175">
        <f>ROUND(E45*N45,2)</f>
        <v>0.01</v>
      </c>
      <c r="P45" s="175">
        <v>0</v>
      </c>
      <c r="Q45" s="175">
        <f>ROUND(E45*P45,2)</f>
        <v>0</v>
      </c>
      <c r="R45" s="175"/>
      <c r="S45" s="175" t="s">
        <v>187</v>
      </c>
      <c r="T45" s="176" t="s">
        <v>188</v>
      </c>
      <c r="U45" s="177">
        <v>0.4</v>
      </c>
      <c r="V45" s="177">
        <f>ROUND(E45*U45,2)</f>
        <v>0.36</v>
      </c>
      <c r="W45" s="177"/>
      <c r="X45" s="177" t="s">
        <v>159</v>
      </c>
      <c r="Y45" s="178"/>
      <c r="Z45" s="178"/>
      <c r="AA45" s="178"/>
      <c r="AB45" s="178"/>
      <c r="AC45" s="178"/>
      <c r="AD45" s="178"/>
      <c r="AE45" s="178"/>
      <c r="AF45" s="178"/>
      <c r="AG45" s="178" t="s">
        <v>174</v>
      </c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178"/>
      <c r="BD45" s="178"/>
      <c r="BE45" s="178"/>
      <c r="BF45" s="178"/>
      <c r="BG45" s="178"/>
      <c r="BH45" s="178"/>
    </row>
    <row r="46" spans="1:60" outlineLevel="1" x14ac:dyDescent="0.2">
      <c r="A46" s="179"/>
      <c r="B46" s="180"/>
      <c r="C46" s="182" t="s">
        <v>504</v>
      </c>
      <c r="D46" s="183"/>
      <c r="E46" s="184">
        <v>0.9</v>
      </c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8"/>
      <c r="Z46" s="178"/>
      <c r="AA46" s="178"/>
      <c r="AB46" s="178"/>
      <c r="AC46" s="178"/>
      <c r="AD46" s="178"/>
      <c r="AE46" s="178"/>
      <c r="AF46" s="178"/>
      <c r="AG46" s="178" t="s">
        <v>164</v>
      </c>
      <c r="AH46" s="178">
        <v>0</v>
      </c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</row>
    <row r="47" spans="1:60" outlineLevel="1" x14ac:dyDescent="0.2">
      <c r="A47" s="188">
        <v>32</v>
      </c>
      <c r="B47" s="189" t="s">
        <v>505</v>
      </c>
      <c r="C47" s="190" t="s">
        <v>506</v>
      </c>
      <c r="D47" s="191" t="s">
        <v>439</v>
      </c>
      <c r="E47" s="192">
        <v>1</v>
      </c>
      <c r="F47" s="193"/>
      <c r="G47" s="194">
        <f>ROUND(E47*F47,2)</f>
        <v>0</v>
      </c>
      <c r="H47" s="193"/>
      <c r="I47" s="194">
        <f>ROUND(E47*H47,2)</f>
        <v>0</v>
      </c>
      <c r="J47" s="193"/>
      <c r="K47" s="194">
        <f>ROUND(E47*J47,2)</f>
        <v>0</v>
      </c>
      <c r="L47" s="194">
        <v>21</v>
      </c>
      <c r="M47" s="194">
        <f>G47*(1+L47/100)</f>
        <v>0</v>
      </c>
      <c r="N47" s="194">
        <v>0</v>
      </c>
      <c r="O47" s="194">
        <f>ROUND(E47*N47,2)</f>
        <v>0</v>
      </c>
      <c r="P47" s="194">
        <v>0</v>
      </c>
      <c r="Q47" s="194">
        <f>ROUND(E47*P47,2)</f>
        <v>0</v>
      </c>
      <c r="R47" s="194"/>
      <c r="S47" s="194" t="s">
        <v>187</v>
      </c>
      <c r="T47" s="195" t="s">
        <v>188</v>
      </c>
      <c r="U47" s="177">
        <v>0</v>
      </c>
      <c r="V47" s="177">
        <f>ROUND(E47*U47,2)</f>
        <v>0</v>
      </c>
      <c r="W47" s="177"/>
      <c r="X47" s="177" t="s">
        <v>159</v>
      </c>
      <c r="Y47" s="178"/>
      <c r="Z47" s="178"/>
      <c r="AA47" s="178"/>
      <c r="AB47" s="178"/>
      <c r="AC47" s="178"/>
      <c r="AD47" s="178"/>
      <c r="AE47" s="178"/>
      <c r="AF47" s="178"/>
      <c r="AG47" s="178" t="s">
        <v>174</v>
      </c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</row>
    <row r="48" spans="1:60" outlineLevel="1" x14ac:dyDescent="0.2">
      <c r="A48" s="188">
        <v>33</v>
      </c>
      <c r="B48" s="189" t="s">
        <v>507</v>
      </c>
      <c r="C48" s="190" t="s">
        <v>508</v>
      </c>
      <c r="D48" s="191" t="s">
        <v>317</v>
      </c>
      <c r="E48" s="192">
        <v>3</v>
      </c>
      <c r="F48" s="193"/>
      <c r="G48" s="194">
        <f>ROUND(E48*F48,2)</f>
        <v>0</v>
      </c>
      <c r="H48" s="193"/>
      <c r="I48" s="194">
        <f>ROUND(E48*H48,2)</f>
        <v>0</v>
      </c>
      <c r="J48" s="193"/>
      <c r="K48" s="194">
        <f>ROUND(E48*J48,2)</f>
        <v>0</v>
      </c>
      <c r="L48" s="194">
        <v>21</v>
      </c>
      <c r="M48" s="194">
        <f>G48*(1+L48/100)</f>
        <v>0</v>
      </c>
      <c r="N48" s="194">
        <v>1.2099999999999999E-3</v>
      </c>
      <c r="O48" s="194">
        <f>ROUND(E48*N48,2)</f>
        <v>0</v>
      </c>
      <c r="P48" s="194">
        <v>0</v>
      </c>
      <c r="Q48" s="194">
        <f>ROUND(E48*P48,2)</f>
        <v>0</v>
      </c>
      <c r="R48" s="194"/>
      <c r="S48" s="194" t="s">
        <v>187</v>
      </c>
      <c r="T48" s="195" t="s">
        <v>188</v>
      </c>
      <c r="U48" s="177">
        <v>0.75</v>
      </c>
      <c r="V48" s="177">
        <f>ROUND(E48*U48,2)</f>
        <v>2.25</v>
      </c>
      <c r="W48" s="177"/>
      <c r="X48" s="177" t="s">
        <v>159</v>
      </c>
      <c r="Y48" s="178"/>
      <c r="Z48" s="178"/>
      <c r="AA48" s="178"/>
      <c r="AB48" s="178"/>
      <c r="AC48" s="178"/>
      <c r="AD48" s="178"/>
      <c r="AE48" s="178"/>
      <c r="AF48" s="178"/>
      <c r="AG48" s="178" t="s">
        <v>174</v>
      </c>
      <c r="AH48" s="178"/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</row>
    <row r="49" spans="1:60" ht="22.5" outlineLevel="1" x14ac:dyDescent="0.2">
      <c r="A49" s="188">
        <v>34</v>
      </c>
      <c r="B49" s="189" t="s">
        <v>509</v>
      </c>
      <c r="C49" s="190" t="s">
        <v>510</v>
      </c>
      <c r="D49" s="191" t="s">
        <v>317</v>
      </c>
      <c r="E49" s="192">
        <v>8</v>
      </c>
      <c r="F49" s="193"/>
      <c r="G49" s="194">
        <f>ROUND(E49*F49,2)</f>
        <v>0</v>
      </c>
      <c r="H49" s="193"/>
      <c r="I49" s="194">
        <f>ROUND(E49*H49,2)</f>
        <v>0</v>
      </c>
      <c r="J49" s="193"/>
      <c r="K49" s="194">
        <f>ROUND(E49*J49,2)</f>
        <v>0</v>
      </c>
      <c r="L49" s="194">
        <v>21</v>
      </c>
      <c r="M49" s="194">
        <f>G49*(1+L49/100)</f>
        <v>0</v>
      </c>
      <c r="N49" s="194">
        <v>4.0000000000000003E-5</v>
      </c>
      <c r="O49" s="194">
        <f>ROUND(E49*N49,2)</f>
        <v>0</v>
      </c>
      <c r="P49" s="194">
        <v>0</v>
      </c>
      <c r="Q49" s="194">
        <f>ROUND(E49*P49,2)</f>
        <v>0</v>
      </c>
      <c r="R49" s="194"/>
      <c r="S49" s="194" t="s">
        <v>187</v>
      </c>
      <c r="T49" s="195" t="s">
        <v>188</v>
      </c>
      <c r="U49" s="177">
        <v>0.255</v>
      </c>
      <c r="V49" s="177">
        <f>ROUND(E49*U49,2)</f>
        <v>2.04</v>
      </c>
      <c r="W49" s="177"/>
      <c r="X49" s="177" t="s">
        <v>159</v>
      </c>
      <c r="Y49" s="178"/>
      <c r="Z49" s="178"/>
      <c r="AA49" s="178"/>
      <c r="AB49" s="178"/>
      <c r="AC49" s="178"/>
      <c r="AD49" s="178"/>
      <c r="AE49" s="178"/>
      <c r="AF49" s="178"/>
      <c r="AG49" s="178" t="s">
        <v>174</v>
      </c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</row>
    <row r="50" spans="1:60" ht="22.5" outlineLevel="1" x14ac:dyDescent="0.2">
      <c r="A50" s="169">
        <v>35</v>
      </c>
      <c r="B50" s="170" t="s">
        <v>511</v>
      </c>
      <c r="C50" s="171" t="s">
        <v>512</v>
      </c>
      <c r="D50" s="172" t="s">
        <v>317</v>
      </c>
      <c r="E50" s="173">
        <v>1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1.0000000000000001E-5</v>
      </c>
      <c r="O50" s="175">
        <f>ROUND(E50*N50,2)</f>
        <v>0</v>
      </c>
      <c r="P50" s="175">
        <v>0</v>
      </c>
      <c r="Q50" s="175">
        <f>ROUND(E50*P50,2)</f>
        <v>0</v>
      </c>
      <c r="R50" s="175"/>
      <c r="S50" s="175" t="s">
        <v>187</v>
      </c>
      <c r="T50" s="176" t="s">
        <v>188</v>
      </c>
      <c r="U50" s="177">
        <v>0.25</v>
      </c>
      <c r="V50" s="177">
        <f>ROUND(E50*U50,2)</f>
        <v>0.25</v>
      </c>
      <c r="W50" s="177"/>
      <c r="X50" s="177" t="s">
        <v>159</v>
      </c>
      <c r="Y50" s="178"/>
      <c r="Z50" s="178"/>
      <c r="AA50" s="178"/>
      <c r="AB50" s="178"/>
      <c r="AC50" s="178"/>
      <c r="AD50" s="178"/>
      <c r="AE50" s="178"/>
      <c r="AF50" s="178"/>
      <c r="AG50" s="178" t="s">
        <v>174</v>
      </c>
      <c r="AH50" s="178"/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</row>
    <row r="51" spans="1:60" ht="12.75" customHeight="1" outlineLevel="1" x14ac:dyDescent="0.2">
      <c r="A51" s="179"/>
      <c r="B51" s="180"/>
      <c r="C51" s="230" t="s">
        <v>513</v>
      </c>
      <c r="D51" s="230"/>
      <c r="E51" s="230"/>
      <c r="F51" s="230"/>
      <c r="G51" s="230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8"/>
      <c r="Z51" s="178"/>
      <c r="AA51" s="178"/>
      <c r="AB51" s="178"/>
      <c r="AC51" s="178"/>
      <c r="AD51" s="178"/>
      <c r="AE51" s="178"/>
      <c r="AF51" s="178"/>
      <c r="AG51" s="178" t="s">
        <v>162</v>
      </c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</row>
    <row r="52" spans="1:60" outlineLevel="1" x14ac:dyDescent="0.2">
      <c r="A52" s="188">
        <v>36</v>
      </c>
      <c r="B52" s="189" t="s">
        <v>514</v>
      </c>
      <c r="C52" s="190" t="s">
        <v>515</v>
      </c>
      <c r="D52" s="191" t="s">
        <v>317</v>
      </c>
      <c r="E52" s="192">
        <v>3</v>
      </c>
      <c r="F52" s="193"/>
      <c r="G52" s="194">
        <f>ROUND(E52*F52,2)</f>
        <v>0</v>
      </c>
      <c r="H52" s="193"/>
      <c r="I52" s="194">
        <f>ROUND(E52*H52,2)</f>
        <v>0</v>
      </c>
      <c r="J52" s="193"/>
      <c r="K52" s="194">
        <f>ROUND(E52*J52,2)</f>
        <v>0</v>
      </c>
      <c r="L52" s="194">
        <v>21</v>
      </c>
      <c r="M52" s="194">
        <f>G52*(1+L52/100)</f>
        <v>0</v>
      </c>
      <c r="N52" s="194">
        <v>0</v>
      </c>
      <c r="O52" s="194">
        <f>ROUND(E52*N52,2)</f>
        <v>0</v>
      </c>
      <c r="P52" s="194">
        <v>0</v>
      </c>
      <c r="Q52" s="194">
        <f>ROUND(E52*P52,2)</f>
        <v>0</v>
      </c>
      <c r="R52" s="194"/>
      <c r="S52" s="194" t="s">
        <v>187</v>
      </c>
      <c r="T52" s="195" t="s">
        <v>188</v>
      </c>
      <c r="U52" s="177">
        <v>0</v>
      </c>
      <c r="V52" s="177">
        <f>ROUND(E52*U52,2)</f>
        <v>0</v>
      </c>
      <c r="W52" s="177"/>
      <c r="X52" s="177" t="s">
        <v>159</v>
      </c>
      <c r="Y52" s="178"/>
      <c r="Z52" s="178"/>
      <c r="AA52" s="178"/>
      <c r="AB52" s="178"/>
      <c r="AC52" s="178"/>
      <c r="AD52" s="178"/>
      <c r="AE52" s="178"/>
      <c r="AF52" s="178"/>
      <c r="AG52" s="178" t="s">
        <v>160</v>
      </c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</row>
    <row r="53" spans="1:60" outlineLevel="1" x14ac:dyDescent="0.2">
      <c r="A53" s="188">
        <v>37</v>
      </c>
      <c r="B53" s="189" t="s">
        <v>516</v>
      </c>
      <c r="C53" s="190" t="s">
        <v>517</v>
      </c>
      <c r="D53" s="191" t="s">
        <v>317</v>
      </c>
      <c r="E53" s="192">
        <v>1</v>
      </c>
      <c r="F53" s="193"/>
      <c r="G53" s="194">
        <f>ROUND(E53*F53,2)</f>
        <v>0</v>
      </c>
      <c r="H53" s="193"/>
      <c r="I53" s="194">
        <f>ROUND(E53*H53,2)</f>
        <v>0</v>
      </c>
      <c r="J53" s="193"/>
      <c r="K53" s="194">
        <f>ROUND(E53*J53,2)</f>
        <v>0</v>
      </c>
      <c r="L53" s="194">
        <v>21</v>
      </c>
      <c r="M53" s="194">
        <f>G53*(1+L53/100)</f>
        <v>0</v>
      </c>
      <c r="N53" s="194">
        <v>0</v>
      </c>
      <c r="O53" s="194">
        <f>ROUND(E53*N53,2)</f>
        <v>0</v>
      </c>
      <c r="P53" s="194">
        <v>0</v>
      </c>
      <c r="Q53" s="194">
        <f>ROUND(E53*P53,2)</f>
        <v>0</v>
      </c>
      <c r="R53" s="194"/>
      <c r="S53" s="194" t="s">
        <v>187</v>
      </c>
      <c r="T53" s="195" t="s">
        <v>188</v>
      </c>
      <c r="U53" s="177">
        <v>0</v>
      </c>
      <c r="V53" s="177">
        <f>ROUND(E53*U53,2)</f>
        <v>0</v>
      </c>
      <c r="W53" s="177"/>
      <c r="X53" s="177" t="s">
        <v>159</v>
      </c>
      <c r="Y53" s="178"/>
      <c r="Z53" s="178"/>
      <c r="AA53" s="178"/>
      <c r="AB53" s="178"/>
      <c r="AC53" s="178"/>
      <c r="AD53" s="178"/>
      <c r="AE53" s="178"/>
      <c r="AF53" s="178"/>
      <c r="AG53" s="178" t="s">
        <v>160</v>
      </c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</row>
    <row r="54" spans="1:60" outlineLevel="1" x14ac:dyDescent="0.2">
      <c r="A54" s="188">
        <v>38</v>
      </c>
      <c r="B54" s="189" t="s">
        <v>518</v>
      </c>
      <c r="C54" s="190" t="s">
        <v>519</v>
      </c>
      <c r="D54" s="191" t="s">
        <v>317</v>
      </c>
      <c r="E54" s="192">
        <v>1</v>
      </c>
      <c r="F54" s="193"/>
      <c r="G54" s="194">
        <f>ROUND(E54*F54,2)</f>
        <v>0</v>
      </c>
      <c r="H54" s="193"/>
      <c r="I54" s="194">
        <f>ROUND(E54*H54,2)</f>
        <v>0</v>
      </c>
      <c r="J54" s="193"/>
      <c r="K54" s="194">
        <f>ROUND(E54*J54,2)</f>
        <v>0</v>
      </c>
      <c r="L54" s="194">
        <v>21</v>
      </c>
      <c r="M54" s="194">
        <f>G54*(1+L54/100)</f>
        <v>0</v>
      </c>
      <c r="N54" s="194">
        <v>0</v>
      </c>
      <c r="O54" s="194">
        <f>ROUND(E54*N54,2)</f>
        <v>0</v>
      </c>
      <c r="P54" s="194">
        <v>0</v>
      </c>
      <c r="Q54" s="194">
        <f>ROUND(E54*P54,2)</f>
        <v>0</v>
      </c>
      <c r="R54" s="194"/>
      <c r="S54" s="194" t="s">
        <v>187</v>
      </c>
      <c r="T54" s="195" t="s">
        <v>188</v>
      </c>
      <c r="U54" s="177">
        <v>0</v>
      </c>
      <c r="V54" s="177">
        <f>ROUND(E54*U54,2)</f>
        <v>0</v>
      </c>
      <c r="W54" s="177"/>
      <c r="X54" s="177" t="s">
        <v>340</v>
      </c>
      <c r="Y54" s="178"/>
      <c r="Z54" s="178"/>
      <c r="AA54" s="178"/>
      <c r="AB54" s="178"/>
      <c r="AC54" s="178"/>
      <c r="AD54" s="178"/>
      <c r="AE54" s="178"/>
      <c r="AF54" s="178"/>
      <c r="AG54" s="178" t="s">
        <v>433</v>
      </c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</row>
    <row r="55" spans="1:60" x14ac:dyDescent="0.2">
      <c r="A55" s="161" t="s">
        <v>153</v>
      </c>
      <c r="B55" s="162" t="s">
        <v>115</v>
      </c>
      <c r="C55" s="163" t="s">
        <v>116</v>
      </c>
      <c r="D55" s="164"/>
      <c r="E55" s="165"/>
      <c r="F55" s="166"/>
      <c r="G55" s="166">
        <f>SUMIF(AG56:AG73,"&lt;&gt;NOR",G56:G73)</f>
        <v>0</v>
      </c>
      <c r="H55" s="166"/>
      <c r="I55" s="166">
        <f>SUM(I56:I73)</f>
        <v>0</v>
      </c>
      <c r="J55" s="166"/>
      <c r="K55" s="166">
        <f>SUM(K56:K73)</f>
        <v>0</v>
      </c>
      <c r="L55" s="166"/>
      <c r="M55" s="166">
        <f>SUM(M56:M73)</f>
        <v>0</v>
      </c>
      <c r="N55" s="166"/>
      <c r="O55" s="166">
        <f>SUM(O56:O73)</f>
        <v>0.05</v>
      </c>
      <c r="P55" s="166"/>
      <c r="Q55" s="166">
        <f>SUM(Q56:Q73)</f>
        <v>0</v>
      </c>
      <c r="R55" s="166"/>
      <c r="S55" s="166"/>
      <c r="T55" s="167"/>
      <c r="U55" s="168"/>
      <c r="V55" s="168">
        <f>SUM(V56:V73)</f>
        <v>92.889999999999986</v>
      </c>
      <c r="W55" s="168"/>
      <c r="X55" s="168"/>
      <c r="AG55" t="s">
        <v>154</v>
      </c>
    </row>
    <row r="56" spans="1:60" outlineLevel="1" x14ac:dyDescent="0.2">
      <c r="A56" s="188">
        <v>39</v>
      </c>
      <c r="B56" s="189" t="s">
        <v>520</v>
      </c>
      <c r="C56" s="190" t="s">
        <v>521</v>
      </c>
      <c r="D56" s="191" t="s">
        <v>211</v>
      </c>
      <c r="E56" s="192">
        <v>630</v>
      </c>
      <c r="F56" s="193"/>
      <c r="G56" s="194">
        <f t="shared" ref="G56:G64" si="7">ROUND(E56*F56,2)</f>
        <v>0</v>
      </c>
      <c r="H56" s="193"/>
      <c r="I56" s="194">
        <f t="shared" ref="I56:I64" si="8">ROUND(E56*H56,2)</f>
        <v>0</v>
      </c>
      <c r="J56" s="193"/>
      <c r="K56" s="194">
        <f t="shared" ref="K56:K64" si="9">ROUND(E56*J56,2)</f>
        <v>0</v>
      </c>
      <c r="L56" s="194">
        <v>21</v>
      </c>
      <c r="M56" s="194">
        <f t="shared" ref="M56:M64" si="10">G56*(1+L56/100)</f>
        <v>0</v>
      </c>
      <c r="N56" s="194">
        <v>0</v>
      </c>
      <c r="O56" s="194">
        <f t="shared" ref="O56:O64" si="11">ROUND(E56*N56,2)</f>
        <v>0</v>
      </c>
      <c r="P56" s="194">
        <v>0</v>
      </c>
      <c r="Q56" s="194">
        <f t="shared" ref="Q56:Q64" si="12">ROUND(E56*P56,2)</f>
        <v>0</v>
      </c>
      <c r="R56" s="194"/>
      <c r="S56" s="194" t="s">
        <v>187</v>
      </c>
      <c r="T56" s="195" t="s">
        <v>188</v>
      </c>
      <c r="U56" s="177">
        <v>5.7829999999999999E-2</v>
      </c>
      <c r="V56" s="177">
        <f t="shared" ref="V56:V64" si="13">ROUND(E56*U56,2)</f>
        <v>36.43</v>
      </c>
      <c r="W56" s="177"/>
      <c r="X56" s="177" t="s">
        <v>159</v>
      </c>
      <c r="Y56" s="178"/>
      <c r="Z56" s="178"/>
      <c r="AA56" s="178"/>
      <c r="AB56" s="178"/>
      <c r="AC56" s="178"/>
      <c r="AD56" s="178"/>
      <c r="AE56" s="178"/>
      <c r="AF56" s="178"/>
      <c r="AG56" s="178" t="s">
        <v>174</v>
      </c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</row>
    <row r="57" spans="1:60" outlineLevel="1" x14ac:dyDescent="0.2">
      <c r="A57" s="188">
        <v>40</v>
      </c>
      <c r="B57" s="189" t="s">
        <v>522</v>
      </c>
      <c r="C57" s="190" t="s">
        <v>523</v>
      </c>
      <c r="D57" s="191" t="s">
        <v>211</v>
      </c>
      <c r="E57" s="192">
        <v>630</v>
      </c>
      <c r="F57" s="193"/>
      <c r="G57" s="194">
        <f t="shared" si="7"/>
        <v>0</v>
      </c>
      <c r="H57" s="193"/>
      <c r="I57" s="194">
        <f t="shared" si="8"/>
        <v>0</v>
      </c>
      <c r="J57" s="193"/>
      <c r="K57" s="194">
        <f t="shared" si="9"/>
        <v>0</v>
      </c>
      <c r="L57" s="194">
        <v>21</v>
      </c>
      <c r="M57" s="194">
        <f t="shared" si="10"/>
        <v>0</v>
      </c>
      <c r="N57" s="194">
        <v>0</v>
      </c>
      <c r="O57" s="194">
        <f t="shared" si="11"/>
        <v>0</v>
      </c>
      <c r="P57" s="194">
        <v>0</v>
      </c>
      <c r="Q57" s="194">
        <f t="shared" si="12"/>
        <v>0</v>
      </c>
      <c r="R57" s="194"/>
      <c r="S57" s="194" t="s">
        <v>187</v>
      </c>
      <c r="T57" s="195" t="s">
        <v>188</v>
      </c>
      <c r="U57" s="177">
        <v>0</v>
      </c>
      <c r="V57" s="177">
        <f t="shared" si="13"/>
        <v>0</v>
      </c>
      <c r="W57" s="177"/>
      <c r="X57" s="177" t="s">
        <v>340</v>
      </c>
      <c r="Y57" s="178"/>
      <c r="Z57" s="178"/>
      <c r="AA57" s="178"/>
      <c r="AB57" s="178"/>
      <c r="AC57" s="178"/>
      <c r="AD57" s="178"/>
      <c r="AE57" s="178"/>
      <c r="AF57" s="178"/>
      <c r="AG57" s="178" t="s">
        <v>433</v>
      </c>
      <c r="AH57" s="178"/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178"/>
      <c r="BE57" s="178"/>
      <c r="BF57" s="178"/>
      <c r="BG57" s="178"/>
      <c r="BH57" s="178"/>
    </row>
    <row r="58" spans="1:60" ht="33.75" outlineLevel="1" x14ac:dyDescent="0.2">
      <c r="A58" s="188">
        <v>41</v>
      </c>
      <c r="B58" s="189" t="s">
        <v>477</v>
      </c>
      <c r="C58" s="190" t="s">
        <v>478</v>
      </c>
      <c r="D58" s="191" t="s">
        <v>211</v>
      </c>
      <c r="E58" s="192">
        <v>630</v>
      </c>
      <c r="F58" s="193"/>
      <c r="G58" s="194">
        <f t="shared" si="7"/>
        <v>0</v>
      </c>
      <c r="H58" s="193"/>
      <c r="I58" s="194">
        <f t="shared" si="8"/>
        <v>0</v>
      </c>
      <c r="J58" s="193"/>
      <c r="K58" s="194">
        <f t="shared" si="9"/>
        <v>0</v>
      </c>
      <c r="L58" s="194">
        <v>21</v>
      </c>
      <c r="M58" s="194">
        <f t="shared" si="10"/>
        <v>0</v>
      </c>
      <c r="N58" s="194">
        <v>6.0000000000000002E-5</v>
      </c>
      <c r="O58" s="194">
        <f t="shared" si="11"/>
        <v>0.04</v>
      </c>
      <c r="P58" s="194">
        <v>0</v>
      </c>
      <c r="Q58" s="194">
        <f t="shared" si="12"/>
        <v>0</v>
      </c>
      <c r="R58" s="194"/>
      <c r="S58" s="194" t="s">
        <v>158</v>
      </c>
      <c r="T58" s="195" t="s">
        <v>188</v>
      </c>
      <c r="U58" s="177">
        <v>7.8E-2</v>
      </c>
      <c r="V58" s="177">
        <f t="shared" si="13"/>
        <v>49.14</v>
      </c>
      <c r="W58" s="177"/>
      <c r="X58" s="177" t="s">
        <v>159</v>
      </c>
      <c r="Y58" s="178"/>
      <c r="Z58" s="178"/>
      <c r="AA58" s="178"/>
      <c r="AB58" s="178"/>
      <c r="AC58" s="178"/>
      <c r="AD58" s="178"/>
      <c r="AE58" s="178"/>
      <c r="AF58" s="178"/>
      <c r="AG58" s="178" t="s">
        <v>174</v>
      </c>
      <c r="AH58" s="178"/>
      <c r="AI58" s="178"/>
      <c r="AJ58" s="178"/>
      <c r="AK58" s="178"/>
      <c r="AL58" s="178"/>
      <c r="AM58" s="178"/>
      <c r="AN58" s="178"/>
      <c r="AO58" s="178"/>
      <c r="AP58" s="178"/>
      <c r="AQ58" s="178"/>
      <c r="AR58" s="178"/>
      <c r="AS58" s="178"/>
      <c r="AT58" s="178"/>
      <c r="AU58" s="178"/>
      <c r="AV58" s="178"/>
      <c r="AW58" s="178"/>
      <c r="AX58" s="178"/>
      <c r="AY58" s="178"/>
      <c r="AZ58" s="178"/>
      <c r="BA58" s="178"/>
      <c r="BB58" s="178"/>
      <c r="BC58" s="178"/>
      <c r="BD58" s="178"/>
      <c r="BE58" s="178"/>
      <c r="BF58" s="178"/>
      <c r="BG58" s="178"/>
      <c r="BH58" s="178"/>
    </row>
    <row r="59" spans="1:60" outlineLevel="1" x14ac:dyDescent="0.2">
      <c r="A59" s="188">
        <v>42</v>
      </c>
      <c r="B59" s="189" t="s">
        <v>524</v>
      </c>
      <c r="C59" s="190" t="s">
        <v>525</v>
      </c>
      <c r="D59" s="191" t="s">
        <v>317</v>
      </c>
      <c r="E59" s="192">
        <v>14</v>
      </c>
      <c r="F59" s="193"/>
      <c r="G59" s="194">
        <f t="shared" si="7"/>
        <v>0</v>
      </c>
      <c r="H59" s="193"/>
      <c r="I59" s="194">
        <f t="shared" si="8"/>
        <v>0</v>
      </c>
      <c r="J59" s="193"/>
      <c r="K59" s="194">
        <f t="shared" si="9"/>
        <v>0</v>
      </c>
      <c r="L59" s="194">
        <v>21</v>
      </c>
      <c r="M59" s="194">
        <f t="shared" si="10"/>
        <v>0</v>
      </c>
      <c r="N59" s="194">
        <v>0</v>
      </c>
      <c r="O59" s="194">
        <f t="shared" si="11"/>
        <v>0</v>
      </c>
      <c r="P59" s="194">
        <v>0</v>
      </c>
      <c r="Q59" s="194">
        <f t="shared" si="12"/>
        <v>0</v>
      </c>
      <c r="R59" s="194"/>
      <c r="S59" s="194" t="s">
        <v>187</v>
      </c>
      <c r="T59" s="195" t="s">
        <v>188</v>
      </c>
      <c r="U59" s="177">
        <v>0.14033000000000001</v>
      </c>
      <c r="V59" s="177">
        <f t="shared" si="13"/>
        <v>1.96</v>
      </c>
      <c r="W59" s="177"/>
      <c r="X59" s="177" t="s">
        <v>159</v>
      </c>
      <c r="Y59" s="178"/>
      <c r="Z59" s="178"/>
      <c r="AA59" s="178"/>
      <c r="AB59" s="178"/>
      <c r="AC59" s="178"/>
      <c r="AD59" s="178"/>
      <c r="AE59" s="178"/>
      <c r="AF59" s="178"/>
      <c r="AG59" s="178" t="s">
        <v>174</v>
      </c>
      <c r="AH59" s="178"/>
      <c r="AI59" s="178"/>
      <c r="AJ59" s="178"/>
      <c r="AK59" s="178"/>
      <c r="AL59" s="178"/>
      <c r="AM59" s="178"/>
      <c r="AN59" s="178"/>
      <c r="AO59" s="178"/>
      <c r="AP59" s="178"/>
      <c r="AQ59" s="178"/>
      <c r="AR59" s="178"/>
      <c r="AS59" s="178"/>
      <c r="AT59" s="178"/>
      <c r="AU59" s="178"/>
      <c r="AV59" s="178"/>
      <c r="AW59" s="178"/>
      <c r="AX59" s="178"/>
      <c r="AY59" s="178"/>
      <c r="AZ59" s="178"/>
      <c r="BA59" s="178"/>
      <c r="BB59" s="178"/>
      <c r="BC59" s="178"/>
      <c r="BD59" s="178"/>
      <c r="BE59" s="178"/>
      <c r="BF59" s="178"/>
      <c r="BG59" s="178"/>
      <c r="BH59" s="178"/>
    </row>
    <row r="60" spans="1:60" ht="22.5" outlineLevel="1" x14ac:dyDescent="0.2">
      <c r="A60" s="188">
        <v>43</v>
      </c>
      <c r="B60" s="189" t="s">
        <v>526</v>
      </c>
      <c r="C60" s="190" t="s">
        <v>527</v>
      </c>
      <c r="D60" s="191" t="s">
        <v>317</v>
      </c>
      <c r="E60" s="192">
        <v>14</v>
      </c>
      <c r="F60" s="193"/>
      <c r="G60" s="194">
        <f t="shared" si="7"/>
        <v>0</v>
      </c>
      <c r="H60" s="193"/>
      <c r="I60" s="194">
        <f t="shared" si="8"/>
        <v>0</v>
      </c>
      <c r="J60" s="193"/>
      <c r="K60" s="194">
        <f t="shared" si="9"/>
        <v>0</v>
      </c>
      <c r="L60" s="194">
        <v>21</v>
      </c>
      <c r="M60" s="194">
        <f t="shared" si="10"/>
        <v>0</v>
      </c>
      <c r="N60" s="194">
        <v>0</v>
      </c>
      <c r="O60" s="194">
        <f t="shared" si="11"/>
        <v>0</v>
      </c>
      <c r="P60" s="194">
        <v>0</v>
      </c>
      <c r="Q60" s="194">
        <f t="shared" si="12"/>
        <v>0</v>
      </c>
      <c r="R60" s="194"/>
      <c r="S60" s="194" t="s">
        <v>187</v>
      </c>
      <c r="T60" s="195" t="s">
        <v>188</v>
      </c>
      <c r="U60" s="177">
        <v>0</v>
      </c>
      <c r="V60" s="177">
        <f t="shared" si="13"/>
        <v>0</v>
      </c>
      <c r="W60" s="177"/>
      <c r="X60" s="177" t="s">
        <v>340</v>
      </c>
      <c r="Y60" s="178"/>
      <c r="Z60" s="178"/>
      <c r="AA60" s="178"/>
      <c r="AB60" s="178"/>
      <c r="AC60" s="178"/>
      <c r="AD60" s="178"/>
      <c r="AE60" s="178"/>
      <c r="AF60" s="178"/>
      <c r="AG60" s="178" t="s">
        <v>341</v>
      </c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78"/>
      <c r="BC60" s="178"/>
      <c r="BD60" s="178"/>
      <c r="BE60" s="178"/>
      <c r="BF60" s="178"/>
      <c r="BG60" s="178"/>
      <c r="BH60" s="178"/>
    </row>
    <row r="61" spans="1:60" outlineLevel="1" x14ac:dyDescent="0.2">
      <c r="A61" s="188">
        <v>44</v>
      </c>
      <c r="B61" s="189" t="s">
        <v>528</v>
      </c>
      <c r="C61" s="190" t="s">
        <v>529</v>
      </c>
      <c r="D61" s="191" t="s">
        <v>317</v>
      </c>
      <c r="E61" s="192">
        <v>2</v>
      </c>
      <c r="F61" s="193"/>
      <c r="G61" s="194">
        <f t="shared" si="7"/>
        <v>0</v>
      </c>
      <c r="H61" s="193"/>
      <c r="I61" s="194">
        <f t="shared" si="8"/>
        <v>0</v>
      </c>
      <c r="J61" s="193"/>
      <c r="K61" s="194">
        <f t="shared" si="9"/>
        <v>0</v>
      </c>
      <c r="L61" s="194">
        <v>21</v>
      </c>
      <c r="M61" s="194">
        <f t="shared" si="10"/>
        <v>0</v>
      </c>
      <c r="N61" s="194">
        <v>0</v>
      </c>
      <c r="O61" s="194">
        <f t="shared" si="11"/>
        <v>0</v>
      </c>
      <c r="P61" s="194">
        <v>0</v>
      </c>
      <c r="Q61" s="194">
        <f t="shared" si="12"/>
        <v>0</v>
      </c>
      <c r="R61" s="194"/>
      <c r="S61" s="194" t="s">
        <v>158</v>
      </c>
      <c r="T61" s="195" t="s">
        <v>188</v>
      </c>
      <c r="U61" s="177">
        <v>0.20166999999999999</v>
      </c>
      <c r="V61" s="177">
        <f t="shared" si="13"/>
        <v>0.4</v>
      </c>
      <c r="W61" s="177"/>
      <c r="X61" s="177" t="s">
        <v>159</v>
      </c>
      <c r="Y61" s="178"/>
      <c r="Z61" s="178"/>
      <c r="AA61" s="178"/>
      <c r="AB61" s="178"/>
      <c r="AC61" s="178"/>
      <c r="AD61" s="178"/>
      <c r="AE61" s="178"/>
      <c r="AF61" s="178"/>
      <c r="AG61" s="178" t="s">
        <v>174</v>
      </c>
      <c r="AH61" s="178"/>
      <c r="AI61" s="178"/>
      <c r="AJ61" s="178"/>
      <c r="AK61" s="178"/>
      <c r="AL61" s="178"/>
      <c r="AM61" s="178"/>
      <c r="AN61" s="178"/>
      <c r="AO61" s="178"/>
      <c r="AP61" s="178"/>
      <c r="AQ61" s="178"/>
      <c r="AR61" s="178"/>
      <c r="AS61" s="178"/>
      <c r="AT61" s="178"/>
      <c r="AU61" s="178"/>
      <c r="AV61" s="178"/>
      <c r="AW61" s="178"/>
      <c r="AX61" s="178"/>
      <c r="AY61" s="178"/>
      <c r="AZ61" s="178"/>
      <c r="BA61" s="178"/>
      <c r="BB61" s="178"/>
      <c r="BC61" s="178"/>
      <c r="BD61" s="178"/>
      <c r="BE61" s="178"/>
      <c r="BF61" s="178"/>
      <c r="BG61" s="178"/>
      <c r="BH61" s="178"/>
    </row>
    <row r="62" spans="1:60" outlineLevel="1" x14ac:dyDescent="0.2">
      <c r="A62" s="188">
        <v>45</v>
      </c>
      <c r="B62" s="189" t="s">
        <v>530</v>
      </c>
      <c r="C62" s="190" t="s">
        <v>531</v>
      </c>
      <c r="D62" s="191" t="s">
        <v>317</v>
      </c>
      <c r="E62" s="192">
        <v>2</v>
      </c>
      <c r="F62" s="193"/>
      <c r="G62" s="194">
        <f t="shared" si="7"/>
        <v>0</v>
      </c>
      <c r="H62" s="193"/>
      <c r="I62" s="194">
        <f t="shared" si="8"/>
        <v>0</v>
      </c>
      <c r="J62" s="193"/>
      <c r="K62" s="194">
        <f t="shared" si="9"/>
        <v>0</v>
      </c>
      <c r="L62" s="194">
        <v>21</v>
      </c>
      <c r="M62" s="194">
        <f t="shared" si="10"/>
        <v>0</v>
      </c>
      <c r="N62" s="194">
        <v>2.0000000000000001E-4</v>
      </c>
      <c r="O62" s="194">
        <f t="shared" si="11"/>
        <v>0</v>
      </c>
      <c r="P62" s="194">
        <v>0</v>
      </c>
      <c r="Q62" s="194">
        <f t="shared" si="12"/>
        <v>0</v>
      </c>
      <c r="R62" s="194"/>
      <c r="S62" s="194" t="s">
        <v>187</v>
      </c>
      <c r="T62" s="195" t="s">
        <v>188</v>
      </c>
      <c r="U62" s="177">
        <v>0</v>
      </c>
      <c r="V62" s="177">
        <f t="shared" si="13"/>
        <v>0</v>
      </c>
      <c r="W62" s="177"/>
      <c r="X62" s="177" t="s">
        <v>340</v>
      </c>
      <c r="Y62" s="178"/>
      <c r="Z62" s="178"/>
      <c r="AA62" s="178"/>
      <c r="AB62" s="178"/>
      <c r="AC62" s="178"/>
      <c r="AD62" s="178"/>
      <c r="AE62" s="178"/>
      <c r="AF62" s="178"/>
      <c r="AG62" s="178" t="s">
        <v>341</v>
      </c>
      <c r="AH62" s="178"/>
      <c r="AI62" s="178"/>
      <c r="AJ62" s="178"/>
      <c r="AK62" s="178"/>
      <c r="AL62" s="178"/>
      <c r="AM62" s="178"/>
      <c r="AN62" s="178"/>
      <c r="AO62" s="178"/>
      <c r="AP62" s="178"/>
      <c r="AQ62" s="178"/>
      <c r="AR62" s="178"/>
      <c r="AS62" s="178"/>
      <c r="AT62" s="178"/>
      <c r="AU62" s="178"/>
      <c r="AV62" s="178"/>
      <c r="AW62" s="178"/>
      <c r="AX62" s="178"/>
      <c r="AY62" s="178"/>
      <c r="AZ62" s="178"/>
      <c r="BA62" s="178"/>
      <c r="BB62" s="178"/>
      <c r="BC62" s="178"/>
      <c r="BD62" s="178"/>
      <c r="BE62" s="178"/>
      <c r="BF62" s="178"/>
      <c r="BG62" s="178"/>
      <c r="BH62" s="178"/>
    </row>
    <row r="63" spans="1:60" ht="22.5" outlineLevel="1" x14ac:dyDescent="0.2">
      <c r="A63" s="188">
        <v>46</v>
      </c>
      <c r="B63" s="189" t="s">
        <v>532</v>
      </c>
      <c r="C63" s="190" t="s">
        <v>533</v>
      </c>
      <c r="D63" s="191" t="s">
        <v>317</v>
      </c>
      <c r="E63" s="192">
        <v>2</v>
      </c>
      <c r="F63" s="193"/>
      <c r="G63" s="194">
        <f t="shared" si="7"/>
        <v>0</v>
      </c>
      <c r="H63" s="193"/>
      <c r="I63" s="194">
        <f t="shared" si="8"/>
        <v>0</v>
      </c>
      <c r="J63" s="193"/>
      <c r="K63" s="194">
        <f t="shared" si="9"/>
        <v>0</v>
      </c>
      <c r="L63" s="194">
        <v>21</v>
      </c>
      <c r="M63" s="194">
        <f t="shared" si="10"/>
        <v>0</v>
      </c>
      <c r="N63" s="194">
        <v>1E-4</v>
      </c>
      <c r="O63" s="194">
        <f t="shared" si="11"/>
        <v>0</v>
      </c>
      <c r="P63" s="194">
        <v>0</v>
      </c>
      <c r="Q63" s="194">
        <f t="shared" si="12"/>
        <v>0</v>
      </c>
      <c r="R63" s="194"/>
      <c r="S63" s="194" t="s">
        <v>187</v>
      </c>
      <c r="T63" s="195" t="s">
        <v>188</v>
      </c>
      <c r="U63" s="177">
        <v>0</v>
      </c>
      <c r="V63" s="177">
        <f t="shared" si="13"/>
        <v>0</v>
      </c>
      <c r="W63" s="177"/>
      <c r="X63" s="177" t="s">
        <v>340</v>
      </c>
      <c r="Y63" s="178"/>
      <c r="Z63" s="178"/>
      <c r="AA63" s="178"/>
      <c r="AB63" s="178"/>
      <c r="AC63" s="178"/>
      <c r="AD63" s="178"/>
      <c r="AE63" s="178"/>
      <c r="AF63" s="178"/>
      <c r="AG63" s="178" t="s">
        <v>341</v>
      </c>
      <c r="AH63" s="178"/>
      <c r="AI63" s="178"/>
      <c r="AJ63" s="178"/>
      <c r="AK63" s="178"/>
      <c r="AL63" s="178"/>
      <c r="AM63" s="178"/>
      <c r="AN63" s="178"/>
      <c r="AO63" s="178"/>
      <c r="AP63" s="178"/>
      <c r="AQ63" s="178"/>
      <c r="AR63" s="178"/>
      <c r="AS63" s="178"/>
      <c r="AT63" s="178"/>
      <c r="AU63" s="178"/>
      <c r="AV63" s="178"/>
      <c r="AW63" s="178"/>
      <c r="AX63" s="178"/>
      <c r="AY63" s="178"/>
      <c r="AZ63" s="178"/>
      <c r="BA63" s="178"/>
      <c r="BB63" s="178"/>
      <c r="BC63" s="178"/>
      <c r="BD63" s="178"/>
      <c r="BE63" s="178"/>
      <c r="BF63" s="178"/>
      <c r="BG63" s="178"/>
      <c r="BH63" s="178"/>
    </row>
    <row r="64" spans="1:60" ht="22.5" outlineLevel="1" x14ac:dyDescent="0.2">
      <c r="A64" s="169">
        <v>47</v>
      </c>
      <c r="B64" s="170" t="s">
        <v>534</v>
      </c>
      <c r="C64" s="171" t="s">
        <v>535</v>
      </c>
      <c r="D64" s="172" t="s">
        <v>317</v>
      </c>
      <c r="E64" s="173">
        <v>2</v>
      </c>
      <c r="F64" s="174"/>
      <c r="G64" s="175">
        <f t="shared" si="7"/>
        <v>0</v>
      </c>
      <c r="H64" s="174"/>
      <c r="I64" s="175">
        <f t="shared" si="8"/>
        <v>0</v>
      </c>
      <c r="J64" s="174"/>
      <c r="K64" s="175">
        <f t="shared" si="9"/>
        <v>0</v>
      </c>
      <c r="L64" s="175">
        <v>21</v>
      </c>
      <c r="M64" s="175">
        <f t="shared" si="10"/>
        <v>0</v>
      </c>
      <c r="N64" s="175">
        <v>1.0000000000000001E-5</v>
      </c>
      <c r="O64" s="175">
        <f t="shared" si="11"/>
        <v>0</v>
      </c>
      <c r="P64" s="175">
        <v>0</v>
      </c>
      <c r="Q64" s="175">
        <f t="shared" si="12"/>
        <v>0</v>
      </c>
      <c r="R64" s="175"/>
      <c r="S64" s="175" t="s">
        <v>187</v>
      </c>
      <c r="T64" s="176" t="s">
        <v>188</v>
      </c>
      <c r="U64" s="177">
        <v>0.25</v>
      </c>
      <c r="V64" s="177">
        <f t="shared" si="13"/>
        <v>0.5</v>
      </c>
      <c r="W64" s="177"/>
      <c r="X64" s="177" t="s">
        <v>159</v>
      </c>
      <c r="Y64" s="178"/>
      <c r="Z64" s="178"/>
      <c r="AA64" s="178"/>
      <c r="AB64" s="178"/>
      <c r="AC64" s="178"/>
      <c r="AD64" s="178"/>
      <c r="AE64" s="178"/>
      <c r="AF64" s="178"/>
      <c r="AG64" s="178" t="s">
        <v>174</v>
      </c>
      <c r="AH64" s="178"/>
      <c r="AI64" s="178"/>
      <c r="AJ64" s="178"/>
      <c r="AK64" s="178"/>
      <c r="AL64" s="178"/>
      <c r="AM64" s="178"/>
      <c r="AN64" s="178"/>
      <c r="AO64" s="178"/>
      <c r="AP64" s="178"/>
      <c r="AQ64" s="178"/>
      <c r="AR64" s="178"/>
      <c r="AS64" s="178"/>
      <c r="AT64" s="178"/>
      <c r="AU64" s="178"/>
      <c r="AV64" s="178"/>
      <c r="AW64" s="178"/>
      <c r="AX64" s="178"/>
      <c r="AY64" s="178"/>
      <c r="AZ64" s="178"/>
      <c r="BA64" s="178"/>
      <c r="BB64" s="178"/>
      <c r="BC64" s="178"/>
      <c r="BD64" s="178"/>
      <c r="BE64" s="178"/>
      <c r="BF64" s="178"/>
      <c r="BG64" s="178"/>
      <c r="BH64" s="178"/>
    </row>
    <row r="65" spans="1:60" ht="12.75" customHeight="1" outlineLevel="1" x14ac:dyDescent="0.2">
      <c r="A65" s="179"/>
      <c r="B65" s="180"/>
      <c r="C65" s="230" t="s">
        <v>513</v>
      </c>
      <c r="D65" s="230"/>
      <c r="E65" s="230"/>
      <c r="F65" s="230"/>
      <c r="G65" s="230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8"/>
      <c r="Z65" s="178"/>
      <c r="AA65" s="178"/>
      <c r="AB65" s="178"/>
      <c r="AC65" s="178"/>
      <c r="AD65" s="178"/>
      <c r="AE65" s="178"/>
      <c r="AF65" s="178"/>
      <c r="AG65" s="178" t="s">
        <v>162</v>
      </c>
      <c r="AH65" s="178"/>
      <c r="AI65" s="178"/>
      <c r="AJ65" s="178"/>
      <c r="AK65" s="178"/>
      <c r="AL65" s="178"/>
      <c r="AM65" s="178"/>
      <c r="AN65" s="178"/>
      <c r="AO65" s="178"/>
      <c r="AP65" s="178"/>
      <c r="AQ65" s="178"/>
      <c r="AR65" s="178"/>
      <c r="AS65" s="178"/>
      <c r="AT65" s="178"/>
      <c r="AU65" s="178"/>
      <c r="AV65" s="178"/>
      <c r="AW65" s="178"/>
      <c r="AX65" s="178"/>
      <c r="AY65" s="178"/>
      <c r="AZ65" s="178"/>
      <c r="BA65" s="178"/>
      <c r="BB65" s="178"/>
      <c r="BC65" s="178"/>
      <c r="BD65" s="178"/>
      <c r="BE65" s="178"/>
      <c r="BF65" s="178"/>
      <c r="BG65" s="178"/>
      <c r="BH65" s="178"/>
    </row>
    <row r="66" spans="1:60" ht="22.5" outlineLevel="1" x14ac:dyDescent="0.2">
      <c r="A66" s="169">
        <v>48</v>
      </c>
      <c r="B66" s="170" t="s">
        <v>536</v>
      </c>
      <c r="C66" s="171" t="s">
        <v>537</v>
      </c>
      <c r="D66" s="172" t="s">
        <v>317</v>
      </c>
      <c r="E66" s="173">
        <v>4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1.0000000000000001E-5</v>
      </c>
      <c r="O66" s="175">
        <f>ROUND(E66*N66,2)</f>
        <v>0</v>
      </c>
      <c r="P66" s="175">
        <v>0</v>
      </c>
      <c r="Q66" s="175">
        <f>ROUND(E66*P66,2)</f>
        <v>0</v>
      </c>
      <c r="R66" s="175"/>
      <c r="S66" s="175" t="s">
        <v>187</v>
      </c>
      <c r="T66" s="176" t="s">
        <v>188</v>
      </c>
      <c r="U66" s="177">
        <v>0.25</v>
      </c>
      <c r="V66" s="177">
        <f>ROUND(E66*U66,2)</f>
        <v>1</v>
      </c>
      <c r="W66" s="177"/>
      <c r="X66" s="177" t="s">
        <v>159</v>
      </c>
      <c r="Y66" s="178"/>
      <c r="Z66" s="178"/>
      <c r="AA66" s="178"/>
      <c r="AB66" s="178"/>
      <c r="AC66" s="178"/>
      <c r="AD66" s="178"/>
      <c r="AE66" s="178"/>
      <c r="AF66" s="178"/>
      <c r="AG66" s="178" t="s">
        <v>174</v>
      </c>
      <c r="AH66" s="178"/>
      <c r="AI66" s="178"/>
      <c r="AJ66" s="178"/>
      <c r="AK66" s="178"/>
      <c r="AL66" s="178"/>
      <c r="AM66" s="178"/>
      <c r="AN66" s="178"/>
      <c r="AO66" s="178"/>
      <c r="AP66" s="178"/>
      <c r="AQ66" s="178"/>
      <c r="AR66" s="178"/>
      <c r="AS66" s="178"/>
      <c r="AT66" s="178"/>
      <c r="AU66" s="178"/>
      <c r="AV66" s="178"/>
      <c r="AW66" s="178"/>
      <c r="AX66" s="178"/>
      <c r="AY66" s="178"/>
      <c r="AZ66" s="178"/>
      <c r="BA66" s="178"/>
      <c r="BB66" s="178"/>
      <c r="BC66" s="178"/>
      <c r="BD66" s="178"/>
      <c r="BE66" s="178"/>
      <c r="BF66" s="178"/>
      <c r="BG66" s="178"/>
      <c r="BH66" s="178"/>
    </row>
    <row r="67" spans="1:60" ht="12.75" customHeight="1" outlineLevel="1" x14ac:dyDescent="0.2">
      <c r="A67" s="179"/>
      <c r="B67" s="180"/>
      <c r="C67" s="230" t="s">
        <v>513</v>
      </c>
      <c r="D67" s="230"/>
      <c r="E67" s="230"/>
      <c r="F67" s="230"/>
      <c r="G67" s="230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8"/>
      <c r="Z67" s="178"/>
      <c r="AA67" s="178"/>
      <c r="AB67" s="178"/>
      <c r="AC67" s="178"/>
      <c r="AD67" s="178"/>
      <c r="AE67" s="178"/>
      <c r="AF67" s="178"/>
      <c r="AG67" s="178" t="s">
        <v>162</v>
      </c>
      <c r="AH67" s="178"/>
      <c r="AI67" s="178"/>
      <c r="AJ67" s="178"/>
      <c r="AK67" s="178"/>
      <c r="AL67" s="178"/>
      <c r="AM67" s="178"/>
      <c r="AN67" s="178"/>
      <c r="AO67" s="178"/>
      <c r="AP67" s="178"/>
      <c r="AQ67" s="178"/>
      <c r="AR67" s="178"/>
      <c r="AS67" s="178"/>
      <c r="AT67" s="178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</row>
    <row r="68" spans="1:60" ht="33.75" outlineLevel="1" x14ac:dyDescent="0.2">
      <c r="A68" s="188">
        <v>49</v>
      </c>
      <c r="B68" s="189" t="s">
        <v>538</v>
      </c>
      <c r="C68" s="190" t="s">
        <v>539</v>
      </c>
      <c r="D68" s="191" t="s">
        <v>211</v>
      </c>
      <c r="E68" s="192">
        <v>40</v>
      </c>
      <c r="F68" s="193"/>
      <c r="G68" s="194">
        <f t="shared" ref="G68:G73" si="14">ROUND(E68*F68,2)</f>
        <v>0</v>
      </c>
      <c r="H68" s="193"/>
      <c r="I68" s="194">
        <f t="shared" ref="I68:I73" si="15">ROUND(E68*H68,2)</f>
        <v>0</v>
      </c>
      <c r="J68" s="193"/>
      <c r="K68" s="194">
        <f t="shared" ref="K68:K73" si="16">ROUND(E68*J68,2)</f>
        <v>0</v>
      </c>
      <c r="L68" s="194">
        <v>21</v>
      </c>
      <c r="M68" s="194">
        <f t="shared" ref="M68:M73" si="17">G68*(1+L68/100)</f>
        <v>0</v>
      </c>
      <c r="N68" s="194">
        <v>1.7000000000000001E-4</v>
      </c>
      <c r="O68" s="194">
        <f t="shared" ref="O68:O73" si="18">ROUND(E68*N68,2)</f>
        <v>0.01</v>
      </c>
      <c r="P68" s="194">
        <v>0</v>
      </c>
      <c r="Q68" s="194">
        <f t="shared" ref="Q68:Q73" si="19">ROUND(E68*P68,2)</f>
        <v>0</v>
      </c>
      <c r="R68" s="194"/>
      <c r="S68" s="194" t="s">
        <v>158</v>
      </c>
      <c r="T68" s="195" t="s">
        <v>188</v>
      </c>
      <c r="U68" s="177">
        <v>8.6499999999999994E-2</v>
      </c>
      <c r="V68" s="177">
        <f t="shared" ref="V68:V73" si="20">ROUND(E68*U68,2)</f>
        <v>3.46</v>
      </c>
      <c r="W68" s="177"/>
      <c r="X68" s="177" t="s">
        <v>159</v>
      </c>
      <c r="Y68" s="178"/>
      <c r="Z68" s="178"/>
      <c r="AA68" s="178"/>
      <c r="AB68" s="178"/>
      <c r="AC68" s="178"/>
      <c r="AD68" s="178"/>
      <c r="AE68" s="178"/>
      <c r="AF68" s="178"/>
      <c r="AG68" s="178" t="s">
        <v>174</v>
      </c>
      <c r="AH68" s="178"/>
      <c r="AI68" s="178"/>
      <c r="AJ68" s="178"/>
      <c r="AK68" s="178"/>
      <c r="AL68" s="178"/>
      <c r="AM68" s="178"/>
      <c r="AN68" s="178"/>
      <c r="AO68" s="178"/>
      <c r="AP68" s="178"/>
      <c r="AQ68" s="178"/>
      <c r="AR68" s="178"/>
      <c r="AS68" s="178"/>
      <c r="AT68" s="178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</row>
    <row r="69" spans="1:60" outlineLevel="1" x14ac:dyDescent="0.2">
      <c r="A69" s="188">
        <v>50</v>
      </c>
      <c r="B69" s="189" t="s">
        <v>540</v>
      </c>
      <c r="C69" s="190" t="s">
        <v>541</v>
      </c>
      <c r="D69" s="191" t="s">
        <v>439</v>
      </c>
      <c r="E69" s="192">
        <v>1</v>
      </c>
      <c r="F69" s="193"/>
      <c r="G69" s="194">
        <f t="shared" si="14"/>
        <v>0</v>
      </c>
      <c r="H69" s="193"/>
      <c r="I69" s="194">
        <f t="shared" si="15"/>
        <v>0</v>
      </c>
      <c r="J69" s="193"/>
      <c r="K69" s="194">
        <f t="shared" si="16"/>
        <v>0</v>
      </c>
      <c r="L69" s="194">
        <v>21</v>
      </c>
      <c r="M69" s="194">
        <f t="shared" si="17"/>
        <v>0</v>
      </c>
      <c r="N69" s="194">
        <v>0</v>
      </c>
      <c r="O69" s="194">
        <f t="shared" si="18"/>
        <v>0</v>
      </c>
      <c r="P69" s="194">
        <v>0</v>
      </c>
      <c r="Q69" s="194">
        <f t="shared" si="19"/>
        <v>0</v>
      </c>
      <c r="R69" s="194"/>
      <c r="S69" s="194" t="s">
        <v>187</v>
      </c>
      <c r="T69" s="195" t="s">
        <v>188</v>
      </c>
      <c r="U69" s="177">
        <v>0</v>
      </c>
      <c r="V69" s="177">
        <f t="shared" si="20"/>
        <v>0</v>
      </c>
      <c r="W69" s="177"/>
      <c r="X69" s="177" t="s">
        <v>159</v>
      </c>
      <c r="Y69" s="178"/>
      <c r="Z69" s="178"/>
      <c r="AA69" s="178"/>
      <c r="AB69" s="178"/>
      <c r="AC69" s="178"/>
      <c r="AD69" s="178"/>
      <c r="AE69" s="178"/>
      <c r="AF69" s="178"/>
      <c r="AG69" s="178" t="s">
        <v>160</v>
      </c>
      <c r="AH69" s="178"/>
      <c r="AI69" s="178"/>
      <c r="AJ69" s="178"/>
      <c r="AK69" s="178"/>
      <c r="AL69" s="178"/>
      <c r="AM69" s="178"/>
      <c r="AN69" s="178"/>
      <c r="AO69" s="178"/>
      <c r="AP69" s="178"/>
      <c r="AQ69" s="178"/>
      <c r="AR69" s="178"/>
      <c r="AS69" s="178"/>
      <c r="AT69" s="178"/>
      <c r="AU69" s="178"/>
      <c r="AV69" s="178"/>
      <c r="AW69" s="178"/>
      <c r="AX69" s="178"/>
      <c r="AY69" s="178"/>
      <c r="AZ69" s="178"/>
      <c r="BA69" s="178"/>
      <c r="BB69" s="178"/>
      <c r="BC69" s="178"/>
      <c r="BD69" s="178"/>
      <c r="BE69" s="178"/>
      <c r="BF69" s="178"/>
      <c r="BG69" s="178"/>
      <c r="BH69" s="178"/>
    </row>
    <row r="70" spans="1:60" outlineLevel="1" x14ac:dyDescent="0.2">
      <c r="A70" s="188">
        <v>51</v>
      </c>
      <c r="B70" s="189" t="s">
        <v>542</v>
      </c>
      <c r="C70" s="190" t="s">
        <v>543</v>
      </c>
      <c r="D70" s="191" t="s">
        <v>544</v>
      </c>
      <c r="E70" s="192">
        <v>1</v>
      </c>
      <c r="F70" s="193"/>
      <c r="G70" s="194">
        <f t="shared" si="14"/>
        <v>0</v>
      </c>
      <c r="H70" s="193"/>
      <c r="I70" s="194">
        <f t="shared" si="15"/>
        <v>0</v>
      </c>
      <c r="J70" s="193"/>
      <c r="K70" s="194">
        <f t="shared" si="16"/>
        <v>0</v>
      </c>
      <c r="L70" s="194">
        <v>21</v>
      </c>
      <c r="M70" s="194">
        <f t="shared" si="17"/>
        <v>0</v>
      </c>
      <c r="N70" s="194">
        <v>0</v>
      </c>
      <c r="O70" s="194">
        <f t="shared" si="18"/>
        <v>0</v>
      </c>
      <c r="P70" s="194">
        <v>0</v>
      </c>
      <c r="Q70" s="194">
        <f t="shared" si="19"/>
        <v>0</v>
      </c>
      <c r="R70" s="194"/>
      <c r="S70" s="194" t="s">
        <v>187</v>
      </c>
      <c r="T70" s="195" t="s">
        <v>188</v>
      </c>
      <c r="U70" s="177">
        <v>0</v>
      </c>
      <c r="V70" s="177">
        <f t="shared" si="20"/>
        <v>0</v>
      </c>
      <c r="W70" s="177"/>
      <c r="X70" s="177" t="s">
        <v>159</v>
      </c>
      <c r="Y70" s="178"/>
      <c r="Z70" s="178"/>
      <c r="AA70" s="178"/>
      <c r="AB70" s="178"/>
      <c r="AC70" s="178"/>
      <c r="AD70" s="178"/>
      <c r="AE70" s="178"/>
      <c r="AF70" s="178"/>
      <c r="AG70" s="178" t="s">
        <v>160</v>
      </c>
      <c r="AH70" s="178"/>
      <c r="AI70" s="178"/>
      <c r="AJ70" s="178"/>
      <c r="AK70" s="178"/>
      <c r="AL70" s="178"/>
      <c r="AM70" s="178"/>
      <c r="AN70" s="178"/>
      <c r="AO70" s="178"/>
      <c r="AP70" s="178"/>
      <c r="AQ70" s="178"/>
      <c r="AR70" s="178"/>
      <c r="AS70" s="178"/>
      <c r="AT70" s="178"/>
      <c r="AU70" s="178"/>
      <c r="AV70" s="178"/>
      <c r="AW70" s="178"/>
      <c r="AX70" s="178"/>
      <c r="AY70" s="178"/>
      <c r="AZ70" s="178"/>
      <c r="BA70" s="178"/>
      <c r="BB70" s="178"/>
      <c r="BC70" s="178"/>
      <c r="BD70" s="178"/>
      <c r="BE70" s="178"/>
      <c r="BF70" s="178"/>
      <c r="BG70" s="178"/>
      <c r="BH70" s="178"/>
    </row>
    <row r="71" spans="1:60" outlineLevel="1" x14ac:dyDescent="0.2">
      <c r="A71" s="188">
        <v>52</v>
      </c>
      <c r="B71" s="189" t="s">
        <v>545</v>
      </c>
      <c r="C71" s="190" t="s">
        <v>546</v>
      </c>
      <c r="D71" s="191" t="s">
        <v>439</v>
      </c>
      <c r="E71" s="192">
        <v>1</v>
      </c>
      <c r="F71" s="193"/>
      <c r="G71" s="194">
        <f t="shared" si="14"/>
        <v>0</v>
      </c>
      <c r="H71" s="193"/>
      <c r="I71" s="194">
        <f t="shared" si="15"/>
        <v>0</v>
      </c>
      <c r="J71" s="193"/>
      <c r="K71" s="194">
        <f t="shared" si="16"/>
        <v>0</v>
      </c>
      <c r="L71" s="194">
        <v>21</v>
      </c>
      <c r="M71" s="194">
        <f t="shared" si="17"/>
        <v>0</v>
      </c>
      <c r="N71" s="194">
        <v>0</v>
      </c>
      <c r="O71" s="194">
        <f t="shared" si="18"/>
        <v>0</v>
      </c>
      <c r="P71" s="194">
        <v>0</v>
      </c>
      <c r="Q71" s="194">
        <f t="shared" si="19"/>
        <v>0</v>
      </c>
      <c r="R71" s="194"/>
      <c r="S71" s="194" t="s">
        <v>187</v>
      </c>
      <c r="T71" s="195" t="s">
        <v>188</v>
      </c>
      <c r="U71" s="177">
        <v>0</v>
      </c>
      <c r="V71" s="177">
        <f t="shared" si="20"/>
        <v>0</v>
      </c>
      <c r="W71" s="177"/>
      <c r="X71" s="177" t="s">
        <v>159</v>
      </c>
      <c r="Y71" s="178"/>
      <c r="Z71" s="178"/>
      <c r="AA71" s="178"/>
      <c r="AB71" s="178"/>
      <c r="AC71" s="178"/>
      <c r="AD71" s="178"/>
      <c r="AE71" s="178"/>
      <c r="AF71" s="178"/>
      <c r="AG71" s="178" t="s">
        <v>174</v>
      </c>
      <c r="AH71" s="178"/>
      <c r="AI71" s="178"/>
      <c r="AJ71" s="178"/>
      <c r="AK71" s="178"/>
      <c r="AL71" s="178"/>
      <c r="AM71" s="178"/>
      <c r="AN71" s="178"/>
      <c r="AO71" s="178"/>
      <c r="AP71" s="178"/>
      <c r="AQ71" s="178"/>
      <c r="AR71" s="178"/>
      <c r="AS71" s="178"/>
      <c r="AT71" s="178"/>
      <c r="AU71" s="178"/>
      <c r="AV71" s="178"/>
      <c r="AW71" s="178"/>
      <c r="AX71" s="178"/>
      <c r="AY71" s="178"/>
      <c r="AZ71" s="178"/>
      <c r="BA71" s="178"/>
      <c r="BB71" s="178"/>
      <c r="BC71" s="178"/>
      <c r="BD71" s="178"/>
      <c r="BE71" s="178"/>
      <c r="BF71" s="178"/>
      <c r="BG71" s="178"/>
      <c r="BH71" s="178"/>
    </row>
    <row r="72" spans="1:60" outlineLevel="1" x14ac:dyDescent="0.2">
      <c r="A72" s="188">
        <v>53</v>
      </c>
      <c r="B72" s="189" t="s">
        <v>547</v>
      </c>
      <c r="C72" s="190" t="s">
        <v>548</v>
      </c>
      <c r="D72" s="191" t="s">
        <v>439</v>
      </c>
      <c r="E72" s="192">
        <v>1</v>
      </c>
      <c r="F72" s="193"/>
      <c r="G72" s="194">
        <f t="shared" si="14"/>
        <v>0</v>
      </c>
      <c r="H72" s="193"/>
      <c r="I72" s="194">
        <f t="shared" si="15"/>
        <v>0</v>
      </c>
      <c r="J72" s="193"/>
      <c r="K72" s="194">
        <f t="shared" si="16"/>
        <v>0</v>
      </c>
      <c r="L72" s="194">
        <v>21</v>
      </c>
      <c r="M72" s="194">
        <f t="shared" si="17"/>
        <v>0</v>
      </c>
      <c r="N72" s="194">
        <v>0</v>
      </c>
      <c r="O72" s="194">
        <f t="shared" si="18"/>
        <v>0</v>
      </c>
      <c r="P72" s="194">
        <v>0</v>
      </c>
      <c r="Q72" s="194">
        <f t="shared" si="19"/>
        <v>0</v>
      </c>
      <c r="R72" s="194"/>
      <c r="S72" s="194" t="s">
        <v>187</v>
      </c>
      <c r="T72" s="195" t="s">
        <v>188</v>
      </c>
      <c r="U72" s="177">
        <v>0</v>
      </c>
      <c r="V72" s="177">
        <f t="shared" si="20"/>
        <v>0</v>
      </c>
      <c r="W72" s="177"/>
      <c r="X72" s="177" t="s">
        <v>159</v>
      </c>
      <c r="Y72" s="178"/>
      <c r="Z72" s="178"/>
      <c r="AA72" s="178"/>
      <c r="AB72" s="178"/>
      <c r="AC72" s="178"/>
      <c r="AD72" s="178"/>
      <c r="AE72" s="178"/>
      <c r="AF72" s="178"/>
      <c r="AG72" s="178" t="s">
        <v>174</v>
      </c>
      <c r="AH72" s="178"/>
      <c r="AI72" s="178"/>
      <c r="AJ72" s="178"/>
      <c r="AK72" s="178"/>
      <c r="AL72" s="178"/>
      <c r="AM72" s="178"/>
      <c r="AN72" s="178"/>
      <c r="AO72" s="178"/>
      <c r="AP72" s="178"/>
      <c r="AQ72" s="178"/>
      <c r="AR72" s="178"/>
      <c r="AS72" s="178"/>
      <c r="AT72" s="178"/>
      <c r="AU72" s="178"/>
      <c r="AV72" s="178"/>
      <c r="AW72" s="178"/>
      <c r="AX72" s="178"/>
      <c r="AY72" s="178"/>
      <c r="AZ72" s="178"/>
      <c r="BA72" s="178"/>
      <c r="BB72" s="178"/>
      <c r="BC72" s="178"/>
      <c r="BD72" s="178"/>
      <c r="BE72" s="178"/>
      <c r="BF72" s="178"/>
      <c r="BG72" s="178"/>
      <c r="BH72" s="178"/>
    </row>
    <row r="73" spans="1:60" outlineLevel="1" x14ac:dyDescent="0.2">
      <c r="A73" s="188">
        <v>54</v>
      </c>
      <c r="B73" s="189" t="s">
        <v>549</v>
      </c>
      <c r="C73" s="190" t="s">
        <v>519</v>
      </c>
      <c r="D73" s="191" t="s">
        <v>439</v>
      </c>
      <c r="E73" s="192">
        <v>1</v>
      </c>
      <c r="F73" s="193"/>
      <c r="G73" s="194">
        <f t="shared" si="14"/>
        <v>0</v>
      </c>
      <c r="H73" s="193"/>
      <c r="I73" s="194">
        <f t="shared" si="15"/>
        <v>0</v>
      </c>
      <c r="J73" s="193"/>
      <c r="K73" s="194">
        <f t="shared" si="16"/>
        <v>0</v>
      </c>
      <c r="L73" s="194">
        <v>21</v>
      </c>
      <c r="M73" s="194">
        <f t="shared" si="17"/>
        <v>0</v>
      </c>
      <c r="N73" s="194">
        <v>0</v>
      </c>
      <c r="O73" s="194">
        <f t="shared" si="18"/>
        <v>0</v>
      </c>
      <c r="P73" s="194">
        <v>0</v>
      </c>
      <c r="Q73" s="194">
        <f t="shared" si="19"/>
        <v>0</v>
      </c>
      <c r="R73" s="194"/>
      <c r="S73" s="194" t="s">
        <v>187</v>
      </c>
      <c r="T73" s="195" t="s">
        <v>188</v>
      </c>
      <c r="U73" s="177">
        <v>0</v>
      </c>
      <c r="V73" s="177">
        <f t="shared" si="20"/>
        <v>0</v>
      </c>
      <c r="W73" s="177"/>
      <c r="X73" s="177" t="s">
        <v>340</v>
      </c>
      <c r="Y73" s="178"/>
      <c r="Z73" s="178"/>
      <c r="AA73" s="178"/>
      <c r="AB73" s="178"/>
      <c r="AC73" s="178"/>
      <c r="AD73" s="178"/>
      <c r="AE73" s="178"/>
      <c r="AF73" s="178"/>
      <c r="AG73" s="178" t="s">
        <v>433</v>
      </c>
      <c r="AH73" s="178"/>
      <c r="AI73" s="178"/>
      <c r="AJ73" s="178"/>
      <c r="AK73" s="178"/>
      <c r="AL73" s="178"/>
      <c r="AM73" s="178"/>
      <c r="AN73" s="178"/>
      <c r="AO73" s="178"/>
      <c r="AP73" s="178"/>
      <c r="AQ73" s="178"/>
      <c r="AR73" s="178"/>
      <c r="AS73" s="178"/>
      <c r="AT73" s="178"/>
      <c r="AU73" s="178"/>
      <c r="AV73" s="178"/>
      <c r="AW73" s="178"/>
      <c r="AX73" s="178"/>
      <c r="AY73" s="178"/>
      <c r="AZ73" s="178"/>
      <c r="BA73" s="178"/>
      <c r="BB73" s="178"/>
      <c r="BC73" s="178"/>
      <c r="BD73" s="178"/>
      <c r="BE73" s="178"/>
      <c r="BF73" s="178"/>
      <c r="BG73" s="178"/>
      <c r="BH73" s="178"/>
    </row>
    <row r="74" spans="1:60" x14ac:dyDescent="0.2">
      <c r="A74" s="161" t="s">
        <v>153</v>
      </c>
      <c r="B74" s="162" t="s">
        <v>117</v>
      </c>
      <c r="C74" s="163" t="s">
        <v>118</v>
      </c>
      <c r="D74" s="164"/>
      <c r="E74" s="165"/>
      <c r="F74" s="166"/>
      <c r="G74" s="166">
        <f>SUMIF(AG75:AG86,"&lt;&gt;NOR",G75:G86)</f>
        <v>0</v>
      </c>
      <c r="H74" s="166"/>
      <c r="I74" s="166">
        <f>SUM(I75:I86)</f>
        <v>0</v>
      </c>
      <c r="J74" s="166"/>
      <c r="K74" s="166">
        <f>SUM(K75:K86)</f>
        <v>0</v>
      </c>
      <c r="L74" s="166"/>
      <c r="M74" s="166">
        <f>SUM(M75:M86)</f>
        <v>0</v>
      </c>
      <c r="N74" s="166"/>
      <c r="O74" s="166">
        <f>SUM(O75:O86)</f>
        <v>0</v>
      </c>
      <c r="P74" s="166"/>
      <c r="Q74" s="166">
        <f>SUM(Q75:Q86)</f>
        <v>0</v>
      </c>
      <c r="R74" s="166"/>
      <c r="S74" s="166"/>
      <c r="T74" s="167"/>
      <c r="U74" s="168"/>
      <c r="V74" s="168">
        <f>SUM(V75:V86)</f>
        <v>0</v>
      </c>
      <c r="W74" s="168"/>
      <c r="X74" s="168"/>
      <c r="AG74" t="s">
        <v>154</v>
      </c>
    </row>
    <row r="75" spans="1:60" ht="33.75" outlineLevel="1" x14ac:dyDescent="0.2">
      <c r="A75" s="188">
        <v>55</v>
      </c>
      <c r="B75" s="189" t="s">
        <v>550</v>
      </c>
      <c r="C75" s="190" t="s">
        <v>551</v>
      </c>
      <c r="D75" s="191" t="s">
        <v>317</v>
      </c>
      <c r="E75" s="192">
        <v>6</v>
      </c>
      <c r="F75" s="193"/>
      <c r="G75" s="194">
        <f t="shared" ref="G75:G86" si="21">ROUND(E75*F75,2)</f>
        <v>0</v>
      </c>
      <c r="H75" s="193"/>
      <c r="I75" s="194">
        <f t="shared" ref="I75:I86" si="22">ROUND(E75*H75,2)</f>
        <v>0</v>
      </c>
      <c r="J75" s="193"/>
      <c r="K75" s="194">
        <f t="shared" ref="K75:K86" si="23">ROUND(E75*J75,2)</f>
        <v>0</v>
      </c>
      <c r="L75" s="194">
        <v>21</v>
      </c>
      <c r="M75" s="194">
        <f t="shared" ref="M75:M86" si="24">G75*(1+L75/100)</f>
        <v>0</v>
      </c>
      <c r="N75" s="194">
        <v>0</v>
      </c>
      <c r="O75" s="194">
        <f t="shared" ref="O75:O86" si="25">ROUND(E75*N75,2)</f>
        <v>0</v>
      </c>
      <c r="P75" s="194">
        <v>0</v>
      </c>
      <c r="Q75" s="194">
        <f t="shared" ref="Q75:Q86" si="26">ROUND(E75*P75,2)</f>
        <v>0</v>
      </c>
      <c r="R75" s="194"/>
      <c r="S75" s="194" t="s">
        <v>187</v>
      </c>
      <c r="T75" s="195" t="s">
        <v>188</v>
      </c>
      <c r="U75" s="177">
        <v>0</v>
      </c>
      <c r="V75" s="177">
        <f t="shared" ref="V75:V86" si="27">ROUND(E75*U75,2)</f>
        <v>0</v>
      </c>
      <c r="W75" s="177"/>
      <c r="X75" s="177" t="s">
        <v>159</v>
      </c>
      <c r="Y75" s="178"/>
      <c r="Z75" s="178"/>
      <c r="AA75" s="178"/>
      <c r="AB75" s="178"/>
      <c r="AC75" s="178"/>
      <c r="AD75" s="178"/>
      <c r="AE75" s="178"/>
      <c r="AF75" s="178"/>
      <c r="AG75" s="178" t="s">
        <v>174</v>
      </c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8"/>
      <c r="AT75" s="178"/>
      <c r="AU75" s="178"/>
      <c r="AV75" s="178"/>
      <c r="AW75" s="178"/>
      <c r="AX75" s="178"/>
      <c r="AY75" s="178"/>
      <c r="AZ75" s="178"/>
      <c r="BA75" s="178"/>
      <c r="BB75" s="178"/>
      <c r="BC75" s="178"/>
      <c r="BD75" s="178"/>
      <c r="BE75" s="178"/>
      <c r="BF75" s="178"/>
      <c r="BG75" s="178"/>
      <c r="BH75" s="178"/>
    </row>
    <row r="76" spans="1:60" ht="33.75" outlineLevel="1" x14ac:dyDescent="0.2">
      <c r="A76" s="188">
        <v>56</v>
      </c>
      <c r="B76" s="189" t="s">
        <v>552</v>
      </c>
      <c r="C76" s="190" t="s">
        <v>553</v>
      </c>
      <c r="D76" s="191" t="s">
        <v>317</v>
      </c>
      <c r="E76" s="192">
        <v>6</v>
      </c>
      <c r="F76" s="193"/>
      <c r="G76" s="194">
        <f t="shared" si="21"/>
        <v>0</v>
      </c>
      <c r="H76" s="193"/>
      <c r="I76" s="194">
        <f t="shared" si="22"/>
        <v>0</v>
      </c>
      <c r="J76" s="193"/>
      <c r="K76" s="194">
        <f t="shared" si="23"/>
        <v>0</v>
      </c>
      <c r="L76" s="194">
        <v>21</v>
      </c>
      <c r="M76" s="194">
        <f t="shared" si="24"/>
        <v>0</v>
      </c>
      <c r="N76" s="194">
        <v>0</v>
      </c>
      <c r="O76" s="194">
        <f t="shared" si="25"/>
        <v>0</v>
      </c>
      <c r="P76" s="194">
        <v>0</v>
      </c>
      <c r="Q76" s="194">
        <f t="shared" si="26"/>
        <v>0</v>
      </c>
      <c r="R76" s="194"/>
      <c r="S76" s="194" t="s">
        <v>187</v>
      </c>
      <c r="T76" s="195" t="s">
        <v>188</v>
      </c>
      <c r="U76" s="177">
        <v>0</v>
      </c>
      <c r="V76" s="177">
        <f t="shared" si="27"/>
        <v>0</v>
      </c>
      <c r="W76" s="177"/>
      <c r="X76" s="177" t="s">
        <v>159</v>
      </c>
      <c r="Y76" s="178"/>
      <c r="Z76" s="178"/>
      <c r="AA76" s="178"/>
      <c r="AB76" s="178"/>
      <c r="AC76" s="178"/>
      <c r="AD76" s="178"/>
      <c r="AE76" s="178"/>
      <c r="AF76" s="178"/>
      <c r="AG76" s="178" t="s">
        <v>174</v>
      </c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8"/>
      <c r="AT76" s="178"/>
      <c r="AU76" s="178"/>
      <c r="AV76" s="178"/>
      <c r="AW76" s="178"/>
      <c r="AX76" s="178"/>
      <c r="AY76" s="178"/>
      <c r="AZ76" s="178"/>
      <c r="BA76" s="178"/>
      <c r="BB76" s="178"/>
      <c r="BC76" s="178"/>
      <c r="BD76" s="178"/>
      <c r="BE76" s="178"/>
      <c r="BF76" s="178"/>
      <c r="BG76" s="178"/>
      <c r="BH76" s="178"/>
    </row>
    <row r="77" spans="1:60" ht="22.5" outlineLevel="1" x14ac:dyDescent="0.2">
      <c r="A77" s="188">
        <v>57</v>
      </c>
      <c r="B77" s="189" t="s">
        <v>554</v>
      </c>
      <c r="C77" s="190" t="s">
        <v>555</v>
      </c>
      <c r="D77" s="191" t="s">
        <v>317</v>
      </c>
      <c r="E77" s="192">
        <v>5</v>
      </c>
      <c r="F77" s="193"/>
      <c r="G77" s="194">
        <f t="shared" si="21"/>
        <v>0</v>
      </c>
      <c r="H77" s="193"/>
      <c r="I77" s="194">
        <f t="shared" si="22"/>
        <v>0</v>
      </c>
      <c r="J77" s="193"/>
      <c r="K77" s="194">
        <f t="shared" si="23"/>
        <v>0</v>
      </c>
      <c r="L77" s="194">
        <v>21</v>
      </c>
      <c r="M77" s="194">
        <f t="shared" si="24"/>
        <v>0</v>
      </c>
      <c r="N77" s="194">
        <v>0</v>
      </c>
      <c r="O77" s="194">
        <f t="shared" si="25"/>
        <v>0</v>
      </c>
      <c r="P77" s="194">
        <v>0</v>
      </c>
      <c r="Q77" s="194">
        <f t="shared" si="26"/>
        <v>0</v>
      </c>
      <c r="R77" s="194"/>
      <c r="S77" s="194" t="s">
        <v>187</v>
      </c>
      <c r="T77" s="195" t="s">
        <v>188</v>
      </c>
      <c r="U77" s="177">
        <v>0</v>
      </c>
      <c r="V77" s="177">
        <f t="shared" si="27"/>
        <v>0</v>
      </c>
      <c r="W77" s="177"/>
      <c r="X77" s="177" t="s">
        <v>159</v>
      </c>
      <c r="Y77" s="178"/>
      <c r="Z77" s="178"/>
      <c r="AA77" s="178"/>
      <c r="AB77" s="178"/>
      <c r="AC77" s="178"/>
      <c r="AD77" s="178"/>
      <c r="AE77" s="178"/>
      <c r="AF77" s="178"/>
      <c r="AG77" s="178" t="s">
        <v>174</v>
      </c>
      <c r="AH77" s="178"/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78"/>
      <c r="AT77" s="178"/>
      <c r="AU77" s="178"/>
      <c r="AV77" s="178"/>
      <c r="AW77" s="178"/>
      <c r="AX77" s="178"/>
      <c r="AY77" s="178"/>
      <c r="AZ77" s="178"/>
      <c r="BA77" s="178"/>
      <c r="BB77" s="178"/>
      <c r="BC77" s="178"/>
      <c r="BD77" s="178"/>
      <c r="BE77" s="178"/>
      <c r="BF77" s="178"/>
      <c r="BG77" s="178"/>
      <c r="BH77" s="178"/>
    </row>
    <row r="78" spans="1:60" ht="33.75" outlineLevel="1" x14ac:dyDescent="0.2">
      <c r="A78" s="188">
        <v>58</v>
      </c>
      <c r="B78" s="189" t="s">
        <v>556</v>
      </c>
      <c r="C78" s="190" t="s">
        <v>557</v>
      </c>
      <c r="D78" s="191" t="s">
        <v>317</v>
      </c>
      <c r="E78" s="192">
        <v>5</v>
      </c>
      <c r="F78" s="193"/>
      <c r="G78" s="194">
        <f t="shared" si="21"/>
        <v>0</v>
      </c>
      <c r="H78" s="193"/>
      <c r="I78" s="194">
        <f t="shared" si="22"/>
        <v>0</v>
      </c>
      <c r="J78" s="193"/>
      <c r="K78" s="194">
        <f t="shared" si="23"/>
        <v>0</v>
      </c>
      <c r="L78" s="194">
        <v>21</v>
      </c>
      <c r="M78" s="194">
        <f t="shared" si="24"/>
        <v>0</v>
      </c>
      <c r="N78" s="194">
        <v>0</v>
      </c>
      <c r="O78" s="194">
        <f t="shared" si="25"/>
        <v>0</v>
      </c>
      <c r="P78" s="194">
        <v>0</v>
      </c>
      <c r="Q78" s="194">
        <f t="shared" si="26"/>
        <v>0</v>
      </c>
      <c r="R78" s="194"/>
      <c r="S78" s="194" t="s">
        <v>187</v>
      </c>
      <c r="T78" s="195" t="s">
        <v>188</v>
      </c>
      <c r="U78" s="177">
        <v>0</v>
      </c>
      <c r="V78" s="177">
        <f t="shared" si="27"/>
        <v>0</v>
      </c>
      <c r="W78" s="177"/>
      <c r="X78" s="177" t="s">
        <v>159</v>
      </c>
      <c r="Y78" s="178"/>
      <c r="Z78" s="178"/>
      <c r="AA78" s="178"/>
      <c r="AB78" s="178"/>
      <c r="AC78" s="178"/>
      <c r="AD78" s="178"/>
      <c r="AE78" s="178"/>
      <c r="AF78" s="178"/>
      <c r="AG78" s="178" t="s">
        <v>174</v>
      </c>
      <c r="AH78" s="178"/>
      <c r="AI78" s="178"/>
      <c r="AJ78" s="178"/>
      <c r="AK78" s="178"/>
      <c r="AL78" s="178"/>
      <c r="AM78" s="178"/>
      <c r="AN78" s="178"/>
      <c r="AO78" s="178"/>
      <c r="AP78" s="178"/>
      <c r="AQ78" s="178"/>
      <c r="AR78" s="178"/>
      <c r="AS78" s="178"/>
      <c r="AT78" s="178"/>
      <c r="AU78" s="178"/>
      <c r="AV78" s="178"/>
      <c r="AW78" s="178"/>
      <c r="AX78" s="178"/>
      <c r="AY78" s="178"/>
      <c r="AZ78" s="178"/>
      <c r="BA78" s="178"/>
      <c r="BB78" s="178"/>
      <c r="BC78" s="178"/>
      <c r="BD78" s="178"/>
      <c r="BE78" s="178"/>
      <c r="BF78" s="178"/>
      <c r="BG78" s="178"/>
      <c r="BH78" s="178"/>
    </row>
    <row r="79" spans="1:60" outlineLevel="1" x14ac:dyDescent="0.2">
      <c r="A79" s="188">
        <v>59</v>
      </c>
      <c r="B79" s="189" t="s">
        <v>558</v>
      </c>
      <c r="C79" s="190" t="s">
        <v>559</v>
      </c>
      <c r="D79" s="191" t="s">
        <v>211</v>
      </c>
      <c r="E79" s="192">
        <v>75</v>
      </c>
      <c r="F79" s="193"/>
      <c r="G79" s="194">
        <f t="shared" si="21"/>
        <v>0</v>
      </c>
      <c r="H79" s="193"/>
      <c r="I79" s="194">
        <f t="shared" si="22"/>
        <v>0</v>
      </c>
      <c r="J79" s="193"/>
      <c r="K79" s="194">
        <f t="shared" si="23"/>
        <v>0</v>
      </c>
      <c r="L79" s="194">
        <v>21</v>
      </c>
      <c r="M79" s="194">
        <f t="shared" si="24"/>
        <v>0</v>
      </c>
      <c r="N79" s="194">
        <v>0</v>
      </c>
      <c r="O79" s="194">
        <f t="shared" si="25"/>
        <v>0</v>
      </c>
      <c r="P79" s="194">
        <v>0</v>
      </c>
      <c r="Q79" s="194">
        <f t="shared" si="26"/>
        <v>0</v>
      </c>
      <c r="R79" s="194"/>
      <c r="S79" s="194" t="s">
        <v>187</v>
      </c>
      <c r="T79" s="195" t="s">
        <v>188</v>
      </c>
      <c r="U79" s="177">
        <v>0</v>
      </c>
      <c r="V79" s="177">
        <f t="shared" si="27"/>
        <v>0</v>
      </c>
      <c r="W79" s="177"/>
      <c r="X79" s="177" t="s">
        <v>159</v>
      </c>
      <c r="Y79" s="178"/>
      <c r="Z79" s="178"/>
      <c r="AA79" s="178"/>
      <c r="AB79" s="178"/>
      <c r="AC79" s="178"/>
      <c r="AD79" s="178"/>
      <c r="AE79" s="178"/>
      <c r="AF79" s="178"/>
      <c r="AG79" s="178" t="s">
        <v>174</v>
      </c>
      <c r="AH79" s="178"/>
      <c r="AI79" s="178"/>
      <c r="AJ79" s="178"/>
      <c r="AK79" s="178"/>
      <c r="AL79" s="178"/>
      <c r="AM79" s="178"/>
      <c r="AN79" s="178"/>
      <c r="AO79" s="178"/>
      <c r="AP79" s="178"/>
      <c r="AQ79" s="178"/>
      <c r="AR79" s="178"/>
      <c r="AS79" s="178"/>
      <c r="AT79" s="178"/>
      <c r="AU79" s="178"/>
      <c r="AV79" s="178"/>
      <c r="AW79" s="178"/>
      <c r="AX79" s="178"/>
      <c r="AY79" s="178"/>
      <c r="AZ79" s="178"/>
      <c r="BA79" s="178"/>
      <c r="BB79" s="178"/>
      <c r="BC79" s="178"/>
      <c r="BD79" s="178"/>
      <c r="BE79" s="178"/>
      <c r="BF79" s="178"/>
      <c r="BG79" s="178"/>
      <c r="BH79" s="178"/>
    </row>
    <row r="80" spans="1:60" ht="22.5" outlineLevel="1" x14ac:dyDescent="0.2">
      <c r="A80" s="188">
        <v>60</v>
      </c>
      <c r="B80" s="189" t="s">
        <v>560</v>
      </c>
      <c r="C80" s="190" t="s">
        <v>561</v>
      </c>
      <c r="D80" s="191" t="s">
        <v>211</v>
      </c>
      <c r="E80" s="192">
        <v>75</v>
      </c>
      <c r="F80" s="193"/>
      <c r="G80" s="194">
        <f t="shared" si="21"/>
        <v>0</v>
      </c>
      <c r="H80" s="193"/>
      <c r="I80" s="194">
        <f t="shared" si="22"/>
        <v>0</v>
      </c>
      <c r="J80" s="193"/>
      <c r="K80" s="194">
        <f t="shared" si="23"/>
        <v>0</v>
      </c>
      <c r="L80" s="194">
        <v>21</v>
      </c>
      <c r="M80" s="194">
        <f t="shared" si="24"/>
        <v>0</v>
      </c>
      <c r="N80" s="194">
        <v>0</v>
      </c>
      <c r="O80" s="194">
        <f t="shared" si="25"/>
        <v>0</v>
      </c>
      <c r="P80" s="194">
        <v>0</v>
      </c>
      <c r="Q80" s="194">
        <f t="shared" si="26"/>
        <v>0</v>
      </c>
      <c r="R80" s="194"/>
      <c r="S80" s="194" t="s">
        <v>187</v>
      </c>
      <c r="T80" s="195" t="s">
        <v>188</v>
      </c>
      <c r="U80" s="177">
        <v>0</v>
      </c>
      <c r="V80" s="177">
        <f t="shared" si="27"/>
        <v>0</v>
      </c>
      <c r="W80" s="177"/>
      <c r="X80" s="177" t="s">
        <v>159</v>
      </c>
      <c r="Y80" s="178"/>
      <c r="Z80" s="178"/>
      <c r="AA80" s="178"/>
      <c r="AB80" s="178"/>
      <c r="AC80" s="178"/>
      <c r="AD80" s="178"/>
      <c r="AE80" s="178"/>
      <c r="AF80" s="178"/>
      <c r="AG80" s="178" t="s">
        <v>174</v>
      </c>
      <c r="AH80" s="178"/>
      <c r="AI80" s="178"/>
      <c r="AJ80" s="178"/>
      <c r="AK80" s="178"/>
      <c r="AL80" s="178"/>
      <c r="AM80" s="178"/>
      <c r="AN80" s="178"/>
      <c r="AO80" s="178"/>
      <c r="AP80" s="178"/>
      <c r="AQ80" s="178"/>
      <c r="AR80" s="178"/>
      <c r="AS80" s="178"/>
      <c r="AT80" s="178"/>
      <c r="AU80" s="178"/>
      <c r="AV80" s="178"/>
      <c r="AW80" s="178"/>
      <c r="AX80" s="178"/>
      <c r="AY80" s="178"/>
      <c r="AZ80" s="178"/>
      <c r="BA80" s="178"/>
      <c r="BB80" s="178"/>
      <c r="BC80" s="178"/>
      <c r="BD80" s="178"/>
      <c r="BE80" s="178"/>
      <c r="BF80" s="178"/>
      <c r="BG80" s="178"/>
      <c r="BH80" s="178"/>
    </row>
    <row r="81" spans="1:60" outlineLevel="1" x14ac:dyDescent="0.2">
      <c r="A81" s="188">
        <v>61</v>
      </c>
      <c r="B81" s="189" t="s">
        <v>562</v>
      </c>
      <c r="C81" s="190" t="s">
        <v>563</v>
      </c>
      <c r="D81" s="191" t="s">
        <v>211</v>
      </c>
      <c r="E81" s="192">
        <v>75</v>
      </c>
      <c r="F81" s="193"/>
      <c r="G81" s="194">
        <f t="shared" si="21"/>
        <v>0</v>
      </c>
      <c r="H81" s="193"/>
      <c r="I81" s="194">
        <f t="shared" si="22"/>
        <v>0</v>
      </c>
      <c r="J81" s="193"/>
      <c r="K81" s="194">
        <f t="shared" si="23"/>
        <v>0</v>
      </c>
      <c r="L81" s="194">
        <v>21</v>
      </c>
      <c r="M81" s="194">
        <f t="shared" si="24"/>
        <v>0</v>
      </c>
      <c r="N81" s="194">
        <v>0</v>
      </c>
      <c r="O81" s="194">
        <f t="shared" si="25"/>
        <v>0</v>
      </c>
      <c r="P81" s="194">
        <v>0</v>
      </c>
      <c r="Q81" s="194">
        <f t="shared" si="26"/>
        <v>0</v>
      </c>
      <c r="R81" s="194"/>
      <c r="S81" s="194" t="s">
        <v>187</v>
      </c>
      <c r="T81" s="195" t="s">
        <v>188</v>
      </c>
      <c r="U81" s="177">
        <v>0</v>
      </c>
      <c r="V81" s="177">
        <f t="shared" si="27"/>
        <v>0</v>
      </c>
      <c r="W81" s="177"/>
      <c r="X81" s="177" t="s">
        <v>159</v>
      </c>
      <c r="Y81" s="178"/>
      <c r="Z81" s="178"/>
      <c r="AA81" s="178"/>
      <c r="AB81" s="178"/>
      <c r="AC81" s="178"/>
      <c r="AD81" s="178"/>
      <c r="AE81" s="178"/>
      <c r="AF81" s="178"/>
      <c r="AG81" s="178" t="s">
        <v>174</v>
      </c>
      <c r="AH81" s="178"/>
      <c r="AI81" s="178"/>
      <c r="AJ81" s="178"/>
      <c r="AK81" s="178"/>
      <c r="AL81" s="178"/>
      <c r="AM81" s="178"/>
      <c r="AN81" s="178"/>
      <c r="AO81" s="178"/>
      <c r="AP81" s="178"/>
      <c r="AQ81" s="178"/>
      <c r="AR81" s="178"/>
      <c r="AS81" s="178"/>
      <c r="AT81" s="178"/>
      <c r="AU81" s="178"/>
      <c r="AV81" s="178"/>
      <c r="AW81" s="178"/>
      <c r="AX81" s="178"/>
      <c r="AY81" s="178"/>
      <c r="AZ81" s="178"/>
      <c r="BA81" s="178"/>
      <c r="BB81" s="178"/>
      <c r="BC81" s="178"/>
      <c r="BD81" s="178"/>
      <c r="BE81" s="178"/>
      <c r="BF81" s="178"/>
      <c r="BG81" s="178"/>
      <c r="BH81" s="178"/>
    </row>
    <row r="82" spans="1:60" ht="33.75" outlineLevel="1" x14ac:dyDescent="0.2">
      <c r="A82" s="188">
        <v>62</v>
      </c>
      <c r="B82" s="189" t="s">
        <v>564</v>
      </c>
      <c r="C82" s="190" t="s">
        <v>565</v>
      </c>
      <c r="D82" s="191" t="s">
        <v>211</v>
      </c>
      <c r="E82" s="192">
        <v>20</v>
      </c>
      <c r="F82" s="193"/>
      <c r="G82" s="194">
        <f t="shared" si="21"/>
        <v>0</v>
      </c>
      <c r="H82" s="193"/>
      <c r="I82" s="194">
        <f t="shared" si="22"/>
        <v>0</v>
      </c>
      <c r="J82" s="193"/>
      <c r="K82" s="194">
        <f t="shared" si="23"/>
        <v>0</v>
      </c>
      <c r="L82" s="194">
        <v>21</v>
      </c>
      <c r="M82" s="194">
        <f t="shared" si="24"/>
        <v>0</v>
      </c>
      <c r="N82" s="194">
        <v>0</v>
      </c>
      <c r="O82" s="194">
        <f t="shared" si="25"/>
        <v>0</v>
      </c>
      <c r="P82" s="194">
        <v>0</v>
      </c>
      <c r="Q82" s="194">
        <f t="shared" si="26"/>
        <v>0</v>
      </c>
      <c r="R82" s="194"/>
      <c r="S82" s="194" t="s">
        <v>187</v>
      </c>
      <c r="T82" s="195" t="s">
        <v>188</v>
      </c>
      <c r="U82" s="177">
        <v>0</v>
      </c>
      <c r="V82" s="177">
        <f t="shared" si="27"/>
        <v>0</v>
      </c>
      <c r="W82" s="177"/>
      <c r="X82" s="177" t="s">
        <v>159</v>
      </c>
      <c r="Y82" s="178"/>
      <c r="Z82" s="178"/>
      <c r="AA82" s="178"/>
      <c r="AB82" s="178"/>
      <c r="AC82" s="178"/>
      <c r="AD82" s="178"/>
      <c r="AE82" s="178"/>
      <c r="AF82" s="178"/>
      <c r="AG82" s="178" t="s">
        <v>174</v>
      </c>
      <c r="AH82" s="178"/>
      <c r="AI82" s="178"/>
      <c r="AJ82" s="178"/>
      <c r="AK82" s="178"/>
      <c r="AL82" s="178"/>
      <c r="AM82" s="178"/>
      <c r="AN82" s="178"/>
      <c r="AO82" s="178"/>
      <c r="AP82" s="178"/>
      <c r="AQ82" s="178"/>
      <c r="AR82" s="178"/>
      <c r="AS82" s="178"/>
      <c r="AT82" s="178"/>
      <c r="AU82" s="178"/>
      <c r="AV82" s="178"/>
      <c r="AW82" s="178"/>
      <c r="AX82" s="178"/>
      <c r="AY82" s="178"/>
      <c r="AZ82" s="178"/>
      <c r="BA82" s="178"/>
      <c r="BB82" s="178"/>
      <c r="BC82" s="178"/>
      <c r="BD82" s="178"/>
      <c r="BE82" s="178"/>
      <c r="BF82" s="178"/>
      <c r="BG82" s="178"/>
      <c r="BH82" s="178"/>
    </row>
    <row r="83" spans="1:60" ht="45" outlineLevel="1" x14ac:dyDescent="0.2">
      <c r="A83" s="188">
        <v>63</v>
      </c>
      <c r="B83" s="189" t="s">
        <v>566</v>
      </c>
      <c r="C83" s="190" t="s">
        <v>567</v>
      </c>
      <c r="D83" s="191" t="s">
        <v>211</v>
      </c>
      <c r="E83" s="192">
        <v>20</v>
      </c>
      <c r="F83" s="193"/>
      <c r="G83" s="194">
        <f t="shared" si="21"/>
        <v>0</v>
      </c>
      <c r="H83" s="193"/>
      <c r="I83" s="194">
        <f t="shared" si="22"/>
        <v>0</v>
      </c>
      <c r="J83" s="193"/>
      <c r="K83" s="194">
        <f t="shared" si="23"/>
        <v>0</v>
      </c>
      <c r="L83" s="194">
        <v>21</v>
      </c>
      <c r="M83" s="194">
        <f t="shared" si="24"/>
        <v>0</v>
      </c>
      <c r="N83" s="194">
        <v>0</v>
      </c>
      <c r="O83" s="194">
        <f t="shared" si="25"/>
        <v>0</v>
      </c>
      <c r="P83" s="194">
        <v>0</v>
      </c>
      <c r="Q83" s="194">
        <f t="shared" si="26"/>
        <v>0</v>
      </c>
      <c r="R83" s="194"/>
      <c r="S83" s="194" t="s">
        <v>187</v>
      </c>
      <c r="T83" s="195" t="s">
        <v>188</v>
      </c>
      <c r="U83" s="177">
        <v>0</v>
      </c>
      <c r="V83" s="177">
        <f t="shared" si="27"/>
        <v>0</v>
      </c>
      <c r="W83" s="177"/>
      <c r="X83" s="177" t="s">
        <v>159</v>
      </c>
      <c r="Y83" s="178"/>
      <c r="Z83" s="178"/>
      <c r="AA83" s="178"/>
      <c r="AB83" s="178"/>
      <c r="AC83" s="178"/>
      <c r="AD83" s="178"/>
      <c r="AE83" s="178"/>
      <c r="AF83" s="178"/>
      <c r="AG83" s="178" t="s">
        <v>174</v>
      </c>
      <c r="AH83" s="178"/>
      <c r="AI83" s="178"/>
      <c r="AJ83" s="178"/>
      <c r="AK83" s="178"/>
      <c r="AL83" s="178"/>
      <c r="AM83" s="178"/>
      <c r="AN83" s="178"/>
      <c r="AO83" s="178"/>
      <c r="AP83" s="178"/>
      <c r="AQ83" s="178"/>
      <c r="AR83" s="178"/>
      <c r="AS83" s="178"/>
      <c r="AT83" s="178"/>
      <c r="AU83" s="178"/>
      <c r="AV83" s="178"/>
      <c r="AW83" s="178"/>
      <c r="AX83" s="178"/>
      <c r="AY83" s="178"/>
      <c r="AZ83" s="178"/>
      <c r="BA83" s="178"/>
      <c r="BB83" s="178"/>
      <c r="BC83" s="178"/>
      <c r="BD83" s="178"/>
      <c r="BE83" s="178"/>
      <c r="BF83" s="178"/>
      <c r="BG83" s="178"/>
      <c r="BH83" s="178"/>
    </row>
    <row r="84" spans="1:60" ht="33.75" outlineLevel="1" x14ac:dyDescent="0.2">
      <c r="A84" s="188">
        <v>64</v>
      </c>
      <c r="B84" s="189" t="s">
        <v>568</v>
      </c>
      <c r="C84" s="190" t="s">
        <v>569</v>
      </c>
      <c r="D84" s="191" t="s">
        <v>317</v>
      </c>
      <c r="E84" s="192">
        <v>1</v>
      </c>
      <c r="F84" s="193"/>
      <c r="G84" s="194">
        <f t="shared" si="21"/>
        <v>0</v>
      </c>
      <c r="H84" s="193"/>
      <c r="I84" s="194">
        <f t="shared" si="22"/>
        <v>0</v>
      </c>
      <c r="J84" s="193"/>
      <c r="K84" s="194">
        <f t="shared" si="23"/>
        <v>0</v>
      </c>
      <c r="L84" s="194">
        <v>21</v>
      </c>
      <c r="M84" s="194">
        <f t="shared" si="24"/>
        <v>0</v>
      </c>
      <c r="N84" s="194">
        <v>0</v>
      </c>
      <c r="O84" s="194">
        <f t="shared" si="25"/>
        <v>0</v>
      </c>
      <c r="P84" s="194">
        <v>0</v>
      </c>
      <c r="Q84" s="194">
        <f t="shared" si="26"/>
        <v>0</v>
      </c>
      <c r="R84" s="194"/>
      <c r="S84" s="194" t="s">
        <v>187</v>
      </c>
      <c r="T84" s="195" t="s">
        <v>188</v>
      </c>
      <c r="U84" s="177">
        <v>0</v>
      </c>
      <c r="V84" s="177">
        <f t="shared" si="27"/>
        <v>0</v>
      </c>
      <c r="W84" s="177"/>
      <c r="X84" s="177" t="s">
        <v>159</v>
      </c>
      <c r="Y84" s="178"/>
      <c r="Z84" s="178"/>
      <c r="AA84" s="178"/>
      <c r="AB84" s="178"/>
      <c r="AC84" s="178"/>
      <c r="AD84" s="178"/>
      <c r="AE84" s="178"/>
      <c r="AF84" s="178"/>
      <c r="AG84" s="178" t="s">
        <v>174</v>
      </c>
      <c r="AH84" s="178"/>
      <c r="AI84" s="178"/>
      <c r="AJ84" s="178"/>
      <c r="AK84" s="178"/>
      <c r="AL84" s="178"/>
      <c r="AM84" s="178"/>
      <c r="AN84" s="178"/>
      <c r="AO84" s="178"/>
      <c r="AP84" s="178"/>
      <c r="AQ84" s="178"/>
      <c r="AR84" s="178"/>
      <c r="AS84" s="178"/>
      <c r="AT84" s="178"/>
      <c r="AU84" s="178"/>
      <c r="AV84" s="178"/>
      <c r="AW84" s="178"/>
      <c r="AX84" s="178"/>
      <c r="AY84" s="178"/>
      <c r="AZ84" s="178"/>
      <c r="BA84" s="178"/>
      <c r="BB84" s="178"/>
      <c r="BC84" s="178"/>
      <c r="BD84" s="178"/>
      <c r="BE84" s="178"/>
      <c r="BF84" s="178"/>
      <c r="BG84" s="178"/>
      <c r="BH84" s="178"/>
    </row>
    <row r="85" spans="1:60" ht="33.75" outlineLevel="1" x14ac:dyDescent="0.2">
      <c r="A85" s="188">
        <v>65</v>
      </c>
      <c r="B85" s="189" t="s">
        <v>570</v>
      </c>
      <c r="C85" s="190" t="s">
        <v>571</v>
      </c>
      <c r="D85" s="191" t="s">
        <v>317</v>
      </c>
      <c r="E85" s="192">
        <v>1</v>
      </c>
      <c r="F85" s="193"/>
      <c r="G85" s="194">
        <f t="shared" si="21"/>
        <v>0</v>
      </c>
      <c r="H85" s="193"/>
      <c r="I85" s="194">
        <f t="shared" si="22"/>
        <v>0</v>
      </c>
      <c r="J85" s="193"/>
      <c r="K85" s="194">
        <f t="shared" si="23"/>
        <v>0</v>
      </c>
      <c r="L85" s="194">
        <v>21</v>
      </c>
      <c r="M85" s="194">
        <f t="shared" si="24"/>
        <v>0</v>
      </c>
      <c r="N85" s="194">
        <v>0</v>
      </c>
      <c r="O85" s="194">
        <f t="shared" si="25"/>
        <v>0</v>
      </c>
      <c r="P85" s="194">
        <v>0</v>
      </c>
      <c r="Q85" s="194">
        <f t="shared" si="26"/>
        <v>0</v>
      </c>
      <c r="R85" s="194"/>
      <c r="S85" s="194" t="s">
        <v>187</v>
      </c>
      <c r="T85" s="195" t="s">
        <v>188</v>
      </c>
      <c r="U85" s="177">
        <v>0</v>
      </c>
      <c r="V85" s="177">
        <f t="shared" si="27"/>
        <v>0</v>
      </c>
      <c r="W85" s="177"/>
      <c r="X85" s="177" t="s">
        <v>159</v>
      </c>
      <c r="Y85" s="178"/>
      <c r="Z85" s="178"/>
      <c r="AA85" s="178"/>
      <c r="AB85" s="178"/>
      <c r="AC85" s="178"/>
      <c r="AD85" s="178"/>
      <c r="AE85" s="178"/>
      <c r="AF85" s="178"/>
      <c r="AG85" s="178" t="s">
        <v>174</v>
      </c>
      <c r="AH85" s="178"/>
      <c r="AI85" s="178"/>
      <c r="AJ85" s="178"/>
      <c r="AK85" s="178"/>
      <c r="AL85" s="178"/>
      <c r="AM85" s="178"/>
      <c r="AN85" s="178"/>
      <c r="AO85" s="178"/>
      <c r="AP85" s="178"/>
      <c r="AQ85" s="178"/>
      <c r="AR85" s="178"/>
      <c r="AS85" s="178"/>
      <c r="AT85" s="178"/>
      <c r="AU85" s="178"/>
      <c r="AV85" s="178"/>
      <c r="AW85" s="178"/>
      <c r="AX85" s="178"/>
      <c r="AY85" s="178"/>
      <c r="AZ85" s="178"/>
      <c r="BA85" s="178"/>
      <c r="BB85" s="178"/>
      <c r="BC85" s="178"/>
      <c r="BD85" s="178"/>
      <c r="BE85" s="178"/>
      <c r="BF85" s="178"/>
      <c r="BG85" s="178"/>
      <c r="BH85" s="178"/>
    </row>
    <row r="86" spans="1:60" outlineLevel="1" x14ac:dyDescent="0.2">
      <c r="A86" s="169">
        <v>66</v>
      </c>
      <c r="B86" s="170" t="s">
        <v>572</v>
      </c>
      <c r="C86" s="171" t="s">
        <v>573</v>
      </c>
      <c r="D86" s="172" t="s">
        <v>574</v>
      </c>
      <c r="E86" s="173">
        <v>1</v>
      </c>
      <c r="F86" s="174"/>
      <c r="G86" s="175">
        <f t="shared" si="21"/>
        <v>0</v>
      </c>
      <c r="H86" s="174"/>
      <c r="I86" s="175">
        <f t="shared" si="22"/>
        <v>0</v>
      </c>
      <c r="J86" s="174"/>
      <c r="K86" s="175">
        <f t="shared" si="23"/>
        <v>0</v>
      </c>
      <c r="L86" s="175">
        <v>21</v>
      </c>
      <c r="M86" s="175">
        <f t="shared" si="24"/>
        <v>0</v>
      </c>
      <c r="N86" s="175">
        <v>0</v>
      </c>
      <c r="O86" s="175">
        <f t="shared" si="25"/>
        <v>0</v>
      </c>
      <c r="P86" s="175">
        <v>0</v>
      </c>
      <c r="Q86" s="175">
        <f t="shared" si="26"/>
        <v>0</v>
      </c>
      <c r="R86" s="175"/>
      <c r="S86" s="175" t="s">
        <v>187</v>
      </c>
      <c r="T86" s="176" t="s">
        <v>188</v>
      </c>
      <c r="U86" s="177">
        <v>0</v>
      </c>
      <c r="V86" s="177">
        <f t="shared" si="27"/>
        <v>0</v>
      </c>
      <c r="W86" s="177"/>
      <c r="X86" s="177" t="s">
        <v>159</v>
      </c>
      <c r="Y86" s="178"/>
      <c r="Z86" s="178"/>
      <c r="AA86" s="178"/>
      <c r="AB86" s="178"/>
      <c r="AC86" s="178"/>
      <c r="AD86" s="178"/>
      <c r="AE86" s="178"/>
      <c r="AF86" s="178"/>
      <c r="AG86" s="178" t="s">
        <v>174</v>
      </c>
      <c r="AH86" s="178"/>
      <c r="AI86" s="178"/>
      <c r="AJ86" s="178"/>
      <c r="AK86" s="178"/>
      <c r="AL86" s="178"/>
      <c r="AM86" s="178"/>
      <c r="AN86" s="178"/>
      <c r="AO86" s="178"/>
      <c r="AP86" s="178"/>
      <c r="AQ86" s="178"/>
      <c r="AR86" s="178"/>
      <c r="AS86" s="178"/>
      <c r="AT86" s="178"/>
      <c r="AU86" s="178"/>
      <c r="AV86" s="178"/>
      <c r="AW86" s="178"/>
      <c r="AX86" s="178"/>
      <c r="AY86" s="178"/>
      <c r="AZ86" s="178"/>
      <c r="BA86" s="178"/>
      <c r="BB86" s="178"/>
      <c r="BC86" s="178"/>
      <c r="BD86" s="178"/>
      <c r="BE86" s="178"/>
      <c r="BF86" s="178"/>
      <c r="BG86" s="178"/>
      <c r="BH86" s="178"/>
    </row>
    <row r="87" spans="1:60" x14ac:dyDescent="0.2">
      <c r="A87" s="144"/>
      <c r="B87" s="157"/>
      <c r="C87" s="196"/>
      <c r="D87" s="158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AE87">
        <v>15</v>
      </c>
      <c r="AF87">
        <v>21</v>
      </c>
      <c r="AG87" t="s">
        <v>140</v>
      </c>
    </row>
    <row r="88" spans="1:60" x14ac:dyDescent="0.2">
      <c r="A88" s="197"/>
      <c r="B88" s="198" t="s">
        <v>26</v>
      </c>
      <c r="C88" s="199"/>
      <c r="D88" s="200"/>
      <c r="E88" s="201"/>
      <c r="F88" s="201"/>
      <c r="G88" s="202">
        <f>G8+G55+G74</f>
        <v>0</v>
      </c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AE88">
        <f>SUMIF(L7:L86,AE87,G7:G86)</f>
        <v>0</v>
      </c>
      <c r="AF88">
        <f>SUMIF(L7:L86,AF87,G7:G86)</f>
        <v>0</v>
      </c>
      <c r="AG88" t="s">
        <v>294</v>
      </c>
    </row>
    <row r="89" spans="1:60" x14ac:dyDescent="0.2">
      <c r="A89" s="144"/>
      <c r="B89" s="157"/>
      <c r="C89" s="196"/>
      <c r="D89" s="158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144"/>
    </row>
    <row r="90" spans="1:60" x14ac:dyDescent="0.2">
      <c r="A90" s="144"/>
      <c r="B90" s="157"/>
      <c r="C90" s="196"/>
      <c r="D90" s="158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  <c r="V90" s="144"/>
      <c r="W90" s="144"/>
      <c r="X90" s="144"/>
    </row>
    <row r="91" spans="1:60" x14ac:dyDescent="0.2">
      <c r="A91" s="231" t="s">
        <v>295</v>
      </c>
      <c r="B91" s="231"/>
      <c r="C91" s="231"/>
      <c r="D91" s="158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  <c r="V91" s="144"/>
      <c r="W91" s="144"/>
      <c r="X91" s="144"/>
    </row>
    <row r="92" spans="1:60" x14ac:dyDescent="0.2">
      <c r="A92" s="232"/>
      <c r="B92" s="232"/>
      <c r="C92" s="232"/>
      <c r="D92" s="232"/>
      <c r="E92" s="232"/>
      <c r="F92" s="232"/>
      <c r="G92" s="232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AG92" t="s">
        <v>296</v>
      </c>
    </row>
    <row r="93" spans="1:60" x14ac:dyDescent="0.2">
      <c r="A93" s="232"/>
      <c r="B93" s="232"/>
      <c r="C93" s="232"/>
      <c r="D93" s="232"/>
      <c r="E93" s="232"/>
      <c r="F93" s="232"/>
      <c r="G93" s="232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4"/>
      <c r="U93" s="144"/>
      <c r="V93" s="144"/>
      <c r="W93" s="144"/>
      <c r="X93" s="144"/>
    </row>
    <row r="94" spans="1:60" x14ac:dyDescent="0.2">
      <c r="A94" s="232"/>
      <c r="B94" s="232"/>
      <c r="C94" s="232"/>
      <c r="D94" s="232"/>
      <c r="E94" s="232"/>
      <c r="F94" s="232"/>
      <c r="G94" s="232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144"/>
      <c r="W94" s="144"/>
      <c r="X94" s="144"/>
    </row>
    <row r="95" spans="1:60" x14ac:dyDescent="0.2">
      <c r="A95" s="232"/>
      <c r="B95" s="232"/>
      <c r="C95" s="232"/>
      <c r="D95" s="232"/>
      <c r="E95" s="232"/>
      <c r="F95" s="232"/>
      <c r="G95" s="232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</row>
    <row r="96" spans="1:60" x14ac:dyDescent="0.2">
      <c r="A96" s="232"/>
      <c r="B96" s="232"/>
      <c r="C96" s="232"/>
      <c r="D96" s="232"/>
      <c r="E96" s="232"/>
      <c r="F96" s="232"/>
      <c r="G96" s="232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</row>
    <row r="97" spans="1:33" x14ac:dyDescent="0.2">
      <c r="A97" s="144"/>
      <c r="B97" s="157"/>
      <c r="C97" s="196"/>
      <c r="D97" s="158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  <c r="U97" s="144"/>
      <c r="V97" s="144"/>
      <c r="W97" s="144"/>
      <c r="X97" s="144"/>
    </row>
    <row r="98" spans="1:33" x14ac:dyDescent="0.2">
      <c r="C98" s="203"/>
      <c r="D98" s="97"/>
      <c r="AG98" t="s">
        <v>297</v>
      </c>
    </row>
  </sheetData>
  <mergeCells count="13">
    <mergeCell ref="C67:G67"/>
    <mergeCell ref="A91:C91"/>
    <mergeCell ref="A92:G96"/>
    <mergeCell ref="C34:G34"/>
    <mergeCell ref="C37:G37"/>
    <mergeCell ref="C39:G39"/>
    <mergeCell ref="C51:G51"/>
    <mergeCell ref="C65:G65"/>
    <mergeCell ref="A1:G1"/>
    <mergeCell ref="C2:G2"/>
    <mergeCell ref="C3:G3"/>
    <mergeCell ref="C4:G4"/>
    <mergeCell ref="C28:G28"/>
  </mergeCells>
  <pageMargins left="0.59027777777777801" right="0.196527777777778" top="0.78749999999999998" bottom="0.78749999999999998" header="0.51180555555555496" footer="0.3"/>
  <pageSetup paperSize="9" scale="88" firstPageNumber="0" orientation="portrait" horizontalDpi="300" verticalDpi="300" r:id="rId1"/>
  <headerFooter>
    <oddFooter>&amp;LZpracováno programem BUILDpower S,  © RTS, a.s.&amp;RStránka &amp;P z &amp;N</oddFooter>
  </headerFooter>
  <colBreaks count="1" manualBreakCount="1">
    <brk id="20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H41"/>
  <sheetViews>
    <sheetView view="pageBreakPreview" zoomScaleNormal="100" workbookViewId="0">
      <pane ySplit="7" topLeftCell="A14" activePane="bottomLeft" state="frozen"/>
      <selection pane="bottomLeft" activeCell="AQ10" sqref="AQ10"/>
    </sheetView>
  </sheetViews>
  <sheetFormatPr defaultRowHeight="12.75" outlineLevelRow="1" x14ac:dyDescent="0.2"/>
  <cols>
    <col min="1" max="1" width="3.42578125" customWidth="1"/>
    <col min="2" max="2" width="12.5703125" style="148" customWidth="1"/>
    <col min="3" max="3" width="38.28515625" style="14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11.5703125" hidden="1"/>
    <col min="19" max="20" width="8.7109375" customWidth="1"/>
    <col min="21" max="24" width="11.5703125" hidden="1"/>
    <col min="25" max="28" width="8.7109375" customWidth="1"/>
    <col min="29" max="29" width="11.5703125" hidden="1"/>
    <col min="30" max="30" width="8.7109375" customWidth="1"/>
    <col min="31" max="41" width="11.5703125" hidden="1"/>
    <col min="42" max="52" width="8.7109375" customWidth="1"/>
    <col min="53" max="53" width="73.7109375" customWidth="1"/>
    <col min="54" max="1025" width="8.7109375" customWidth="1"/>
  </cols>
  <sheetData>
    <row r="1" spans="1:60" ht="15.75" customHeight="1" x14ac:dyDescent="0.25">
      <c r="A1" s="227" t="s">
        <v>122</v>
      </c>
      <c r="B1" s="227"/>
      <c r="C1" s="227"/>
      <c r="D1" s="227"/>
      <c r="E1" s="227"/>
      <c r="F1" s="227"/>
      <c r="G1" s="227"/>
      <c r="AG1" t="s">
        <v>126</v>
      </c>
    </row>
    <row r="2" spans="1:60" ht="24.95" customHeight="1" x14ac:dyDescent="0.2">
      <c r="A2" s="149" t="s">
        <v>123</v>
      </c>
      <c r="B2" s="147" t="s">
        <v>5</v>
      </c>
      <c r="C2" s="228" t="s">
        <v>6</v>
      </c>
      <c r="D2" s="228"/>
      <c r="E2" s="228"/>
      <c r="F2" s="228"/>
      <c r="G2" s="228"/>
      <c r="AG2" t="s">
        <v>127</v>
      </c>
    </row>
    <row r="3" spans="1:60" ht="24.95" customHeight="1" x14ac:dyDescent="0.2">
      <c r="A3" s="149" t="s">
        <v>124</v>
      </c>
      <c r="B3" s="147" t="s">
        <v>55</v>
      </c>
      <c r="C3" s="228" t="s">
        <v>56</v>
      </c>
      <c r="D3" s="228"/>
      <c r="E3" s="228"/>
      <c r="F3" s="228"/>
      <c r="G3" s="228"/>
      <c r="AC3" s="148" t="s">
        <v>127</v>
      </c>
      <c r="AG3" t="s">
        <v>128</v>
      </c>
    </row>
    <row r="4" spans="1:60" ht="24.95" customHeight="1" x14ac:dyDescent="0.2">
      <c r="A4" s="150" t="s">
        <v>125</v>
      </c>
      <c r="B4" s="151" t="s">
        <v>65</v>
      </c>
      <c r="C4" s="229" t="s">
        <v>66</v>
      </c>
      <c r="D4" s="229"/>
      <c r="E4" s="229"/>
      <c r="F4" s="229"/>
      <c r="G4" s="229"/>
      <c r="AG4" t="s">
        <v>129</v>
      </c>
    </row>
    <row r="5" spans="1:60" x14ac:dyDescent="0.2">
      <c r="D5" s="97"/>
    </row>
    <row r="6" spans="1:60" ht="38.25" x14ac:dyDescent="0.2">
      <c r="A6" s="152" t="s">
        <v>130</v>
      </c>
      <c r="B6" s="153" t="s">
        <v>131</v>
      </c>
      <c r="C6" s="153" t="s">
        <v>132</v>
      </c>
      <c r="D6" s="154" t="s">
        <v>133</v>
      </c>
      <c r="E6" s="152" t="s">
        <v>134</v>
      </c>
      <c r="F6" s="155" t="s">
        <v>135</v>
      </c>
      <c r="G6" s="152" t="s">
        <v>26</v>
      </c>
      <c r="H6" s="156" t="s">
        <v>136</v>
      </c>
      <c r="I6" s="156" t="s">
        <v>137</v>
      </c>
      <c r="J6" s="156" t="s">
        <v>138</v>
      </c>
      <c r="K6" s="156" t="s">
        <v>139</v>
      </c>
      <c r="L6" s="156" t="s">
        <v>140</v>
      </c>
      <c r="M6" s="156" t="s">
        <v>141</v>
      </c>
      <c r="N6" s="156" t="s">
        <v>142</v>
      </c>
      <c r="O6" s="156" t="s">
        <v>143</v>
      </c>
      <c r="P6" s="156" t="s">
        <v>144</v>
      </c>
      <c r="Q6" s="156" t="s">
        <v>145</v>
      </c>
      <c r="R6" s="156" t="s">
        <v>146</v>
      </c>
      <c r="S6" s="156" t="s">
        <v>147</v>
      </c>
      <c r="T6" s="156" t="s">
        <v>148</v>
      </c>
      <c r="U6" s="156" t="s">
        <v>149</v>
      </c>
      <c r="V6" s="156" t="s">
        <v>150</v>
      </c>
      <c r="W6" s="156" t="s">
        <v>151</v>
      </c>
      <c r="X6" s="156" t="s">
        <v>152</v>
      </c>
    </row>
    <row r="7" spans="1:60" hidden="1" x14ac:dyDescent="0.2">
      <c r="A7" s="144"/>
      <c r="B7" s="157"/>
      <c r="C7" s="157"/>
      <c r="D7" s="158"/>
      <c r="E7" s="159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</row>
    <row r="8" spans="1:60" x14ac:dyDescent="0.2">
      <c r="A8" s="161" t="s">
        <v>153</v>
      </c>
      <c r="B8" s="162" t="s">
        <v>30</v>
      </c>
      <c r="C8" s="163" t="s">
        <v>31</v>
      </c>
      <c r="D8" s="164"/>
      <c r="E8" s="165"/>
      <c r="F8" s="166"/>
      <c r="G8" s="166">
        <f>SUMIF(AG9:AG16,"&lt;&gt;NOR",G9:G16)</f>
        <v>0</v>
      </c>
      <c r="H8" s="166"/>
      <c r="I8" s="166">
        <f>SUM(I9:I16)</f>
        <v>0</v>
      </c>
      <c r="J8" s="166"/>
      <c r="K8" s="166">
        <f>SUM(K9:K16)</f>
        <v>0</v>
      </c>
      <c r="L8" s="166"/>
      <c r="M8" s="166">
        <f>SUM(M9:M16)</f>
        <v>0</v>
      </c>
      <c r="N8" s="166"/>
      <c r="O8" s="166">
        <f>SUM(O9:O16)</f>
        <v>0</v>
      </c>
      <c r="P8" s="166"/>
      <c r="Q8" s="166">
        <f>SUM(Q9:Q16)</f>
        <v>0</v>
      </c>
      <c r="R8" s="166"/>
      <c r="S8" s="166"/>
      <c r="T8" s="167"/>
      <c r="U8" s="168"/>
      <c r="V8" s="168">
        <f>SUM(V9:V16)</f>
        <v>0</v>
      </c>
      <c r="W8" s="168"/>
      <c r="X8" s="168"/>
      <c r="AG8" t="s">
        <v>154</v>
      </c>
    </row>
    <row r="9" spans="1:60" outlineLevel="1" x14ac:dyDescent="0.2">
      <c r="A9" s="169">
        <v>1</v>
      </c>
      <c r="B9" s="170" t="s">
        <v>575</v>
      </c>
      <c r="C9" s="171" t="s">
        <v>576</v>
      </c>
      <c r="D9" s="172" t="s">
        <v>421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158</v>
      </c>
      <c r="T9" s="176" t="s">
        <v>188</v>
      </c>
      <c r="U9" s="177">
        <v>0</v>
      </c>
      <c r="V9" s="177">
        <f>ROUND(E9*U9,2)</f>
        <v>0</v>
      </c>
      <c r="W9" s="177"/>
      <c r="X9" s="177" t="s">
        <v>577</v>
      </c>
      <c r="Y9" s="178"/>
      <c r="Z9" s="178"/>
      <c r="AA9" s="178"/>
      <c r="AB9" s="178"/>
      <c r="AC9" s="178"/>
      <c r="AD9" s="178"/>
      <c r="AE9" s="178"/>
      <c r="AF9" s="178"/>
      <c r="AG9" s="178" t="s">
        <v>578</v>
      </c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</row>
    <row r="10" spans="1:60" ht="33.75" customHeight="1" outlineLevel="1" x14ac:dyDescent="0.2">
      <c r="A10" s="179"/>
      <c r="B10" s="180"/>
      <c r="C10" s="230" t="s">
        <v>579</v>
      </c>
      <c r="D10" s="230"/>
      <c r="E10" s="230"/>
      <c r="F10" s="230"/>
      <c r="G10" s="230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8"/>
      <c r="Z10" s="178"/>
      <c r="AA10" s="178"/>
      <c r="AB10" s="178"/>
      <c r="AC10" s="178"/>
      <c r="AD10" s="178"/>
      <c r="AE10" s="178"/>
      <c r="AF10" s="178"/>
      <c r="AG10" s="178" t="s">
        <v>162</v>
      </c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81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178"/>
      <c r="BC10" s="178"/>
      <c r="BD10" s="178"/>
      <c r="BE10" s="178"/>
      <c r="BF10" s="178"/>
      <c r="BG10" s="178"/>
      <c r="BH10" s="178"/>
    </row>
    <row r="11" spans="1:60" outlineLevel="1" x14ac:dyDescent="0.2">
      <c r="A11" s="169">
        <v>2</v>
      </c>
      <c r="B11" s="170" t="s">
        <v>580</v>
      </c>
      <c r="C11" s="171" t="s">
        <v>581</v>
      </c>
      <c r="D11" s="172" t="s">
        <v>421</v>
      </c>
      <c r="E11" s="173">
        <v>1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 t="s">
        <v>158</v>
      </c>
      <c r="T11" s="176" t="s">
        <v>188</v>
      </c>
      <c r="U11" s="177">
        <v>0</v>
      </c>
      <c r="V11" s="177">
        <f>ROUND(E11*U11,2)</f>
        <v>0</v>
      </c>
      <c r="W11" s="177"/>
      <c r="X11" s="177" t="s">
        <v>577</v>
      </c>
      <c r="Y11" s="178"/>
      <c r="Z11" s="178"/>
      <c r="AA11" s="178"/>
      <c r="AB11" s="178"/>
      <c r="AC11" s="178"/>
      <c r="AD11" s="178"/>
      <c r="AE11" s="178"/>
      <c r="AF11" s="178"/>
      <c r="AG11" s="178" t="s">
        <v>578</v>
      </c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</row>
    <row r="12" spans="1:60" ht="45" customHeight="1" outlineLevel="1" x14ac:dyDescent="0.2">
      <c r="A12" s="179"/>
      <c r="B12" s="180"/>
      <c r="C12" s="230" t="s">
        <v>582</v>
      </c>
      <c r="D12" s="230"/>
      <c r="E12" s="230"/>
      <c r="F12" s="230"/>
      <c r="G12" s="230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8"/>
      <c r="Z12" s="178"/>
      <c r="AA12" s="178"/>
      <c r="AB12" s="178"/>
      <c r="AC12" s="178"/>
      <c r="AD12" s="178"/>
      <c r="AE12" s="178"/>
      <c r="AF12" s="178"/>
      <c r="AG12" s="178" t="s">
        <v>162</v>
      </c>
      <c r="AH12" s="178"/>
      <c r="AI12" s="178"/>
      <c r="AJ12" s="178"/>
      <c r="AK12" s="178"/>
      <c r="AL12" s="178"/>
      <c r="AM12" s="178"/>
      <c r="AN12" s="178"/>
      <c r="AO12" s="178"/>
      <c r="AP12" s="178"/>
      <c r="AQ12" s="178"/>
      <c r="AR12" s="178"/>
      <c r="AS12" s="178"/>
      <c r="AT12" s="178"/>
      <c r="AU12" s="178"/>
      <c r="AV12" s="178"/>
      <c r="AW12" s="178"/>
      <c r="AX12" s="178"/>
      <c r="AY12" s="178"/>
      <c r="AZ12" s="178"/>
      <c r="BA12" s="181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178"/>
      <c r="BC12" s="178"/>
      <c r="BD12" s="178"/>
      <c r="BE12" s="178"/>
      <c r="BF12" s="178"/>
      <c r="BG12" s="178"/>
      <c r="BH12" s="178"/>
    </row>
    <row r="13" spans="1:60" outlineLevel="1" x14ac:dyDescent="0.2">
      <c r="A13" s="169">
        <v>3</v>
      </c>
      <c r="B13" s="170" t="s">
        <v>583</v>
      </c>
      <c r="C13" s="171" t="s">
        <v>584</v>
      </c>
      <c r="D13" s="172" t="s">
        <v>421</v>
      </c>
      <c r="E13" s="173">
        <v>1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0</v>
      </c>
      <c r="O13" s="175">
        <f>ROUND(E13*N13,2)</f>
        <v>0</v>
      </c>
      <c r="P13" s="175">
        <v>0</v>
      </c>
      <c r="Q13" s="175">
        <f>ROUND(E13*P13,2)</f>
        <v>0</v>
      </c>
      <c r="R13" s="175"/>
      <c r="S13" s="175" t="s">
        <v>158</v>
      </c>
      <c r="T13" s="176" t="s">
        <v>188</v>
      </c>
      <c r="U13" s="177">
        <v>0</v>
      </c>
      <c r="V13" s="177">
        <f>ROUND(E13*U13,2)</f>
        <v>0</v>
      </c>
      <c r="W13" s="177"/>
      <c r="X13" s="177" t="s">
        <v>577</v>
      </c>
      <c r="Y13" s="178"/>
      <c r="Z13" s="178"/>
      <c r="AA13" s="178"/>
      <c r="AB13" s="178"/>
      <c r="AC13" s="178"/>
      <c r="AD13" s="178"/>
      <c r="AE13" s="178"/>
      <c r="AF13" s="178"/>
      <c r="AG13" s="178" t="s">
        <v>578</v>
      </c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178"/>
      <c r="BB13" s="178"/>
      <c r="BC13" s="178"/>
      <c r="BD13" s="178"/>
      <c r="BE13" s="178"/>
      <c r="BF13" s="178"/>
      <c r="BG13" s="178"/>
      <c r="BH13" s="178"/>
    </row>
    <row r="14" spans="1:60" ht="33.75" customHeight="1" outlineLevel="1" x14ac:dyDescent="0.2">
      <c r="A14" s="179"/>
      <c r="B14" s="180"/>
      <c r="C14" s="230" t="s">
        <v>585</v>
      </c>
      <c r="D14" s="230"/>
      <c r="E14" s="230"/>
      <c r="F14" s="230"/>
      <c r="G14" s="230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8"/>
      <c r="Z14" s="178"/>
      <c r="AA14" s="178"/>
      <c r="AB14" s="178"/>
      <c r="AC14" s="178"/>
      <c r="AD14" s="178"/>
      <c r="AE14" s="178"/>
      <c r="AF14" s="178"/>
      <c r="AG14" s="178" t="s">
        <v>162</v>
      </c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81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178"/>
      <c r="BC14" s="178"/>
      <c r="BD14" s="178"/>
      <c r="BE14" s="178"/>
      <c r="BF14" s="178"/>
      <c r="BG14" s="178"/>
      <c r="BH14" s="178"/>
    </row>
    <row r="15" spans="1:60" outlineLevel="1" x14ac:dyDescent="0.2">
      <c r="A15" s="169">
        <v>4</v>
      </c>
      <c r="B15" s="170" t="s">
        <v>586</v>
      </c>
      <c r="C15" s="171" t="s">
        <v>587</v>
      </c>
      <c r="D15" s="172" t="s">
        <v>421</v>
      </c>
      <c r="E15" s="173">
        <v>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5" t="s">
        <v>158</v>
      </c>
      <c r="T15" s="176" t="s">
        <v>188</v>
      </c>
      <c r="U15" s="177">
        <v>0</v>
      </c>
      <c r="V15" s="177">
        <f>ROUND(E15*U15,2)</f>
        <v>0</v>
      </c>
      <c r="W15" s="177"/>
      <c r="X15" s="177" t="s">
        <v>577</v>
      </c>
      <c r="Y15" s="178"/>
      <c r="Z15" s="178"/>
      <c r="AA15" s="178"/>
      <c r="AB15" s="178"/>
      <c r="AC15" s="178"/>
      <c r="AD15" s="178"/>
      <c r="AE15" s="178"/>
      <c r="AF15" s="178"/>
      <c r="AG15" s="178" t="s">
        <v>578</v>
      </c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</row>
    <row r="16" spans="1:60" ht="12.75" customHeight="1" outlineLevel="1" x14ac:dyDescent="0.2">
      <c r="A16" s="179"/>
      <c r="B16" s="180"/>
      <c r="C16" s="230" t="s">
        <v>588</v>
      </c>
      <c r="D16" s="230"/>
      <c r="E16" s="230"/>
      <c r="F16" s="230"/>
      <c r="G16" s="230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8"/>
      <c r="Z16" s="178"/>
      <c r="AA16" s="178"/>
      <c r="AB16" s="178"/>
      <c r="AC16" s="178"/>
      <c r="AD16" s="178"/>
      <c r="AE16" s="178"/>
      <c r="AF16" s="178"/>
      <c r="AG16" s="178" t="s">
        <v>162</v>
      </c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</row>
    <row r="17" spans="1:60" x14ac:dyDescent="0.2">
      <c r="A17" s="161" t="s">
        <v>153</v>
      </c>
      <c r="B17" s="162" t="s">
        <v>32</v>
      </c>
      <c r="C17" s="163" t="s">
        <v>33</v>
      </c>
      <c r="D17" s="164"/>
      <c r="E17" s="165"/>
      <c r="F17" s="166"/>
      <c r="G17" s="166">
        <f>SUMIF(AG18:AG29,"&lt;&gt;NOR",G18:G29)</f>
        <v>0</v>
      </c>
      <c r="H17" s="166"/>
      <c r="I17" s="166">
        <f>SUM(I18:I29)</f>
        <v>0</v>
      </c>
      <c r="J17" s="166"/>
      <c r="K17" s="166">
        <f>SUM(K18:K29)</f>
        <v>0</v>
      </c>
      <c r="L17" s="166"/>
      <c r="M17" s="166">
        <f>SUM(M18:M29)</f>
        <v>0</v>
      </c>
      <c r="N17" s="166"/>
      <c r="O17" s="166">
        <f>SUM(O18:O29)</f>
        <v>0</v>
      </c>
      <c r="P17" s="166"/>
      <c r="Q17" s="166">
        <f>SUM(Q18:Q29)</f>
        <v>0</v>
      </c>
      <c r="R17" s="166"/>
      <c r="S17" s="166"/>
      <c r="T17" s="167"/>
      <c r="U17" s="168"/>
      <c r="V17" s="168">
        <f>SUM(V18:V29)</f>
        <v>0</v>
      </c>
      <c r="W17" s="168"/>
      <c r="X17" s="168"/>
      <c r="AG17" t="s">
        <v>154</v>
      </c>
    </row>
    <row r="18" spans="1:60" ht="22.5" outlineLevel="1" x14ac:dyDescent="0.2">
      <c r="A18" s="188">
        <v>5</v>
      </c>
      <c r="B18" s="189" t="s">
        <v>589</v>
      </c>
      <c r="C18" s="190" t="s">
        <v>590</v>
      </c>
      <c r="D18" s="191" t="s">
        <v>421</v>
      </c>
      <c r="E18" s="192">
        <v>1</v>
      </c>
      <c r="F18" s="193"/>
      <c r="G18" s="194">
        <f>ROUND(E18*F18,2)</f>
        <v>0</v>
      </c>
      <c r="H18" s="193"/>
      <c r="I18" s="194">
        <f>ROUND(E18*H18,2)</f>
        <v>0</v>
      </c>
      <c r="J18" s="193"/>
      <c r="K18" s="194">
        <f>ROUND(E18*J18,2)</f>
        <v>0</v>
      </c>
      <c r="L18" s="194">
        <v>21</v>
      </c>
      <c r="M18" s="194">
        <f>G18*(1+L18/100)</f>
        <v>0</v>
      </c>
      <c r="N18" s="194">
        <v>0</v>
      </c>
      <c r="O18" s="194">
        <f>ROUND(E18*N18,2)</f>
        <v>0</v>
      </c>
      <c r="P18" s="194">
        <v>0</v>
      </c>
      <c r="Q18" s="194">
        <f>ROUND(E18*P18,2)</f>
        <v>0</v>
      </c>
      <c r="R18" s="194"/>
      <c r="S18" s="194" t="s">
        <v>158</v>
      </c>
      <c r="T18" s="195" t="s">
        <v>188</v>
      </c>
      <c r="U18" s="177">
        <v>0</v>
      </c>
      <c r="V18" s="177">
        <f>ROUND(E18*U18,2)</f>
        <v>0</v>
      </c>
      <c r="W18" s="177"/>
      <c r="X18" s="177" t="s">
        <v>577</v>
      </c>
      <c r="Y18" s="178"/>
      <c r="Z18" s="178"/>
      <c r="AA18" s="178"/>
      <c r="AB18" s="178"/>
      <c r="AC18" s="178"/>
      <c r="AD18" s="178"/>
      <c r="AE18" s="178"/>
      <c r="AF18" s="178"/>
      <c r="AG18" s="178" t="s">
        <v>578</v>
      </c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8"/>
      <c r="BA18" s="178"/>
      <c r="BB18" s="178"/>
      <c r="BC18" s="178"/>
      <c r="BD18" s="178"/>
      <c r="BE18" s="178"/>
      <c r="BF18" s="178"/>
      <c r="BG18" s="178"/>
      <c r="BH18" s="178"/>
    </row>
    <row r="19" spans="1:60" outlineLevel="1" x14ac:dyDescent="0.2">
      <c r="A19" s="169">
        <v>6</v>
      </c>
      <c r="B19" s="170" t="s">
        <v>591</v>
      </c>
      <c r="C19" s="171" t="s">
        <v>592</v>
      </c>
      <c r="D19" s="172" t="s">
        <v>421</v>
      </c>
      <c r="E19" s="173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/>
      <c r="S19" s="175" t="s">
        <v>158</v>
      </c>
      <c r="T19" s="176" t="s">
        <v>188</v>
      </c>
      <c r="U19" s="177">
        <v>0</v>
      </c>
      <c r="V19" s="177">
        <f>ROUND(E19*U19,2)</f>
        <v>0</v>
      </c>
      <c r="W19" s="177"/>
      <c r="X19" s="177" t="s">
        <v>577</v>
      </c>
      <c r="Y19" s="178"/>
      <c r="Z19" s="178"/>
      <c r="AA19" s="178"/>
      <c r="AB19" s="178"/>
      <c r="AC19" s="178"/>
      <c r="AD19" s="178"/>
      <c r="AE19" s="178"/>
      <c r="AF19" s="178"/>
      <c r="AG19" s="178" t="s">
        <v>578</v>
      </c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</row>
    <row r="20" spans="1:60" ht="33.75" customHeight="1" outlineLevel="1" x14ac:dyDescent="0.2">
      <c r="A20" s="179"/>
      <c r="B20" s="180"/>
      <c r="C20" s="230" t="s">
        <v>593</v>
      </c>
      <c r="D20" s="230"/>
      <c r="E20" s="230"/>
      <c r="F20" s="230"/>
      <c r="G20" s="230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8"/>
      <c r="Z20" s="178"/>
      <c r="AA20" s="178"/>
      <c r="AB20" s="178"/>
      <c r="AC20" s="178"/>
      <c r="AD20" s="178"/>
      <c r="AE20" s="178"/>
      <c r="AF20" s="178"/>
      <c r="AG20" s="178" t="s">
        <v>162</v>
      </c>
      <c r="AH20" s="178"/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81" t="str">
        <f>C20</f>
        <v>Náklady na ztížené podmínky provádění tam, kde jsou stavební práce zcela nebo zčásti omezovány provozem jiných osob. Jde zejména o zvýšené náklady související s omezením provozem v areálu objednatele.</v>
      </c>
      <c r="BB20" s="178"/>
      <c r="BC20" s="178"/>
      <c r="BD20" s="178"/>
      <c r="BE20" s="178"/>
      <c r="BF20" s="178"/>
      <c r="BG20" s="178"/>
      <c r="BH20" s="178"/>
    </row>
    <row r="21" spans="1:60" outlineLevel="1" x14ac:dyDescent="0.2">
      <c r="A21" s="169">
        <v>7</v>
      </c>
      <c r="B21" s="170" t="s">
        <v>594</v>
      </c>
      <c r="C21" s="171" t="s">
        <v>595</v>
      </c>
      <c r="D21" s="172" t="s">
        <v>421</v>
      </c>
      <c r="E21" s="173">
        <v>1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5"/>
      <c r="S21" s="175" t="s">
        <v>158</v>
      </c>
      <c r="T21" s="176" t="s">
        <v>188</v>
      </c>
      <c r="U21" s="177">
        <v>0</v>
      </c>
      <c r="V21" s="177">
        <f>ROUND(E21*U21,2)</f>
        <v>0</v>
      </c>
      <c r="W21" s="177"/>
      <c r="X21" s="177" t="s">
        <v>577</v>
      </c>
      <c r="Y21" s="178"/>
      <c r="Z21" s="178"/>
      <c r="AA21" s="178"/>
      <c r="AB21" s="178"/>
      <c r="AC21" s="178"/>
      <c r="AD21" s="178"/>
      <c r="AE21" s="178"/>
      <c r="AF21" s="178"/>
      <c r="AG21" s="178" t="s">
        <v>578</v>
      </c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</row>
    <row r="22" spans="1:60" ht="45" customHeight="1" outlineLevel="1" x14ac:dyDescent="0.2">
      <c r="A22" s="179"/>
      <c r="B22" s="180"/>
      <c r="C22" s="230" t="s">
        <v>596</v>
      </c>
      <c r="D22" s="230"/>
      <c r="E22" s="230"/>
      <c r="F22" s="230"/>
      <c r="G22" s="230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8"/>
      <c r="Z22" s="178"/>
      <c r="AA22" s="178"/>
      <c r="AB22" s="178"/>
      <c r="AC22" s="178"/>
      <c r="AD22" s="178"/>
      <c r="AE22" s="178"/>
      <c r="AF22" s="178"/>
      <c r="AG22" s="178" t="s">
        <v>162</v>
      </c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81" t="str">
        <f>C22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2" s="178"/>
      <c r="BC22" s="178"/>
      <c r="BD22" s="178"/>
      <c r="BE22" s="178"/>
      <c r="BF22" s="178"/>
      <c r="BG22" s="178"/>
      <c r="BH22" s="178"/>
    </row>
    <row r="23" spans="1:60" outlineLevel="1" x14ac:dyDescent="0.2">
      <c r="A23" s="188">
        <v>8</v>
      </c>
      <c r="B23" s="189" t="s">
        <v>597</v>
      </c>
      <c r="C23" s="190" t="s">
        <v>598</v>
      </c>
      <c r="D23" s="191" t="s">
        <v>186</v>
      </c>
      <c r="E23" s="192">
        <v>1</v>
      </c>
      <c r="F23" s="193"/>
      <c r="G23" s="194">
        <f>ROUND(E23*F23,2)</f>
        <v>0</v>
      </c>
      <c r="H23" s="193"/>
      <c r="I23" s="194">
        <f>ROUND(E23*H23,2)</f>
        <v>0</v>
      </c>
      <c r="J23" s="193"/>
      <c r="K23" s="194">
        <f>ROUND(E23*J23,2)</f>
        <v>0</v>
      </c>
      <c r="L23" s="194">
        <v>21</v>
      </c>
      <c r="M23" s="194">
        <f>G23*(1+L23/100)</f>
        <v>0</v>
      </c>
      <c r="N23" s="194">
        <v>0</v>
      </c>
      <c r="O23" s="194">
        <f>ROUND(E23*N23,2)</f>
        <v>0</v>
      </c>
      <c r="P23" s="194">
        <v>0</v>
      </c>
      <c r="Q23" s="194">
        <f>ROUND(E23*P23,2)</f>
        <v>0</v>
      </c>
      <c r="R23" s="194"/>
      <c r="S23" s="194" t="s">
        <v>187</v>
      </c>
      <c r="T23" s="195" t="s">
        <v>188</v>
      </c>
      <c r="U23" s="177">
        <v>0</v>
      </c>
      <c r="V23" s="177">
        <f>ROUND(E23*U23,2)</f>
        <v>0</v>
      </c>
      <c r="W23" s="177"/>
      <c r="X23" s="177" t="s">
        <v>577</v>
      </c>
      <c r="Y23" s="178"/>
      <c r="Z23" s="178"/>
      <c r="AA23" s="178"/>
      <c r="AB23" s="178"/>
      <c r="AC23" s="178"/>
      <c r="AD23" s="178"/>
      <c r="AE23" s="178"/>
      <c r="AF23" s="178"/>
      <c r="AG23" s="178" t="s">
        <v>578</v>
      </c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</row>
    <row r="24" spans="1:60" outlineLevel="1" x14ac:dyDescent="0.2">
      <c r="A24" s="169">
        <v>9</v>
      </c>
      <c r="B24" s="170" t="s">
        <v>599</v>
      </c>
      <c r="C24" s="171" t="s">
        <v>600</v>
      </c>
      <c r="D24" s="172" t="s">
        <v>421</v>
      </c>
      <c r="E24" s="173">
        <v>1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5"/>
      <c r="S24" s="175" t="s">
        <v>158</v>
      </c>
      <c r="T24" s="176" t="s">
        <v>188</v>
      </c>
      <c r="U24" s="177">
        <v>0</v>
      </c>
      <c r="V24" s="177">
        <f>ROUND(E24*U24,2)</f>
        <v>0</v>
      </c>
      <c r="W24" s="177"/>
      <c r="X24" s="177" t="s">
        <v>577</v>
      </c>
      <c r="Y24" s="178"/>
      <c r="Z24" s="178"/>
      <c r="AA24" s="178"/>
      <c r="AB24" s="178"/>
      <c r="AC24" s="178"/>
      <c r="AD24" s="178"/>
      <c r="AE24" s="178"/>
      <c r="AF24" s="178"/>
      <c r="AG24" s="178" t="s">
        <v>578</v>
      </c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</row>
    <row r="25" spans="1:60" ht="22.5" customHeight="1" outlineLevel="1" x14ac:dyDescent="0.2">
      <c r="A25" s="179"/>
      <c r="B25" s="180"/>
      <c r="C25" s="230" t="s">
        <v>601</v>
      </c>
      <c r="D25" s="230"/>
      <c r="E25" s="230"/>
      <c r="F25" s="230"/>
      <c r="G25" s="230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8"/>
      <c r="Z25" s="178"/>
      <c r="AA25" s="178"/>
      <c r="AB25" s="178"/>
      <c r="AC25" s="178"/>
      <c r="AD25" s="178"/>
      <c r="AE25" s="178"/>
      <c r="AF25" s="178"/>
      <c r="AG25" s="178" t="s">
        <v>162</v>
      </c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  <c r="AW25" s="178"/>
      <c r="AX25" s="178"/>
      <c r="AY25" s="178"/>
      <c r="AZ25" s="178"/>
      <c r="BA25" s="181" t="str">
        <f>C25</f>
        <v>Náklady zhotovitele, související s prováděním zkoušek a revizí předepsaných technickými normami nebo objednatelem a které jsou pro provedení díla nezbytné.</v>
      </c>
      <c r="BB25" s="178"/>
      <c r="BC25" s="178"/>
      <c r="BD25" s="178"/>
      <c r="BE25" s="178"/>
      <c r="BF25" s="178"/>
      <c r="BG25" s="178"/>
      <c r="BH25" s="178"/>
    </row>
    <row r="26" spans="1:60" outlineLevel="1" x14ac:dyDescent="0.2">
      <c r="A26" s="169">
        <v>10</v>
      </c>
      <c r="B26" s="170" t="s">
        <v>602</v>
      </c>
      <c r="C26" s="171" t="s">
        <v>603</v>
      </c>
      <c r="D26" s="172" t="s">
        <v>421</v>
      </c>
      <c r="E26" s="173">
        <v>1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/>
      <c r="S26" s="175" t="s">
        <v>158</v>
      </c>
      <c r="T26" s="176" t="s">
        <v>188</v>
      </c>
      <c r="U26" s="177">
        <v>0</v>
      </c>
      <c r="V26" s="177">
        <f>ROUND(E26*U26,2)</f>
        <v>0</v>
      </c>
      <c r="W26" s="177"/>
      <c r="X26" s="177" t="s">
        <v>577</v>
      </c>
      <c r="Y26" s="178"/>
      <c r="Z26" s="178"/>
      <c r="AA26" s="178"/>
      <c r="AB26" s="178"/>
      <c r="AC26" s="178"/>
      <c r="AD26" s="178"/>
      <c r="AE26" s="178"/>
      <c r="AF26" s="178"/>
      <c r="AG26" s="178" t="s">
        <v>578</v>
      </c>
      <c r="AH26" s="178"/>
      <c r="AI26" s="178"/>
      <c r="AJ26" s="178"/>
      <c r="AK26" s="178"/>
      <c r="AL26" s="178"/>
      <c r="AM26" s="178"/>
      <c r="AN26" s="178"/>
      <c r="AO26" s="178"/>
      <c r="AP26" s="178"/>
      <c r="AQ26" s="178"/>
      <c r="AR26" s="178"/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78"/>
      <c r="BG26" s="178"/>
      <c r="BH26" s="178"/>
    </row>
    <row r="27" spans="1:60" ht="22.5" customHeight="1" outlineLevel="1" x14ac:dyDescent="0.2">
      <c r="A27" s="179"/>
      <c r="B27" s="180"/>
      <c r="C27" s="230" t="s">
        <v>604</v>
      </c>
      <c r="D27" s="230"/>
      <c r="E27" s="230"/>
      <c r="F27" s="230"/>
      <c r="G27" s="230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8"/>
      <c r="Z27" s="178"/>
      <c r="AA27" s="178"/>
      <c r="AB27" s="178"/>
      <c r="AC27" s="178"/>
      <c r="AD27" s="178"/>
      <c r="AE27" s="178"/>
      <c r="AF27" s="178"/>
      <c r="AG27" s="178" t="s">
        <v>162</v>
      </c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178"/>
      <c r="BA27" s="181" t="str">
        <f>C27</f>
        <v>Náklady na individuální zkoušky dodaných a smontovaných technologických zařízení včetně komplexního vyzkoušení.</v>
      </c>
      <c r="BB27" s="178"/>
      <c r="BC27" s="178"/>
      <c r="BD27" s="178"/>
      <c r="BE27" s="178"/>
      <c r="BF27" s="178"/>
      <c r="BG27" s="178"/>
      <c r="BH27" s="178"/>
    </row>
    <row r="28" spans="1:60" outlineLevel="1" x14ac:dyDescent="0.2">
      <c r="A28" s="169">
        <v>11</v>
      </c>
      <c r="B28" s="170" t="s">
        <v>605</v>
      </c>
      <c r="C28" s="171" t="s">
        <v>606</v>
      </c>
      <c r="D28" s="172" t="s">
        <v>421</v>
      </c>
      <c r="E28" s="173">
        <v>1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5"/>
      <c r="S28" s="175" t="s">
        <v>158</v>
      </c>
      <c r="T28" s="176" t="s">
        <v>188</v>
      </c>
      <c r="U28" s="177">
        <v>0</v>
      </c>
      <c r="V28" s="177">
        <f>ROUND(E28*U28,2)</f>
        <v>0</v>
      </c>
      <c r="W28" s="177"/>
      <c r="X28" s="177" t="s">
        <v>577</v>
      </c>
      <c r="Y28" s="178"/>
      <c r="Z28" s="178"/>
      <c r="AA28" s="178"/>
      <c r="AB28" s="178"/>
      <c r="AC28" s="178"/>
      <c r="AD28" s="178"/>
      <c r="AE28" s="178"/>
      <c r="AF28" s="178"/>
      <c r="AG28" s="178" t="s">
        <v>578</v>
      </c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8"/>
      <c r="BD28" s="178"/>
      <c r="BE28" s="178"/>
      <c r="BF28" s="178"/>
      <c r="BG28" s="178"/>
      <c r="BH28" s="178"/>
    </row>
    <row r="29" spans="1:60" ht="22.5" customHeight="1" outlineLevel="1" x14ac:dyDescent="0.2">
      <c r="A29" s="179"/>
      <c r="B29" s="180"/>
      <c r="C29" s="230" t="s">
        <v>607</v>
      </c>
      <c r="D29" s="230"/>
      <c r="E29" s="230"/>
      <c r="F29" s="230"/>
      <c r="G29" s="230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8"/>
      <c r="Z29" s="178"/>
      <c r="AA29" s="178"/>
      <c r="AB29" s="178"/>
      <c r="AC29" s="178"/>
      <c r="AD29" s="178"/>
      <c r="AE29" s="178"/>
      <c r="AF29" s="178"/>
      <c r="AG29" s="178" t="s">
        <v>162</v>
      </c>
      <c r="AH29" s="178"/>
      <c r="AI29" s="178"/>
      <c r="AJ29" s="178"/>
      <c r="AK29" s="178"/>
      <c r="AL29" s="178"/>
      <c r="AM29" s="178"/>
      <c r="AN29" s="178"/>
      <c r="AO29" s="178"/>
      <c r="AP29" s="178"/>
      <c r="AQ29" s="178"/>
      <c r="AR29" s="178"/>
      <c r="AS29" s="178"/>
      <c r="AT29" s="178"/>
      <c r="AU29" s="178"/>
      <c r="AV29" s="178"/>
      <c r="AW29" s="178"/>
      <c r="AX29" s="178"/>
      <c r="AY29" s="178"/>
      <c r="AZ29" s="178"/>
      <c r="BA29" s="181" t="str">
        <f>C29</f>
        <v>Náklady na vyhotovení dokumentace skutečného provedení stavby a její předání objednateli v požadované formě a požadovaném počtu.</v>
      </c>
      <c r="BB29" s="178"/>
      <c r="BC29" s="178"/>
      <c r="BD29" s="178"/>
      <c r="BE29" s="178"/>
      <c r="BF29" s="178"/>
      <c r="BG29" s="178"/>
      <c r="BH29" s="178"/>
    </row>
    <row r="30" spans="1:60" x14ac:dyDescent="0.2">
      <c r="A30" s="144"/>
      <c r="B30" s="157"/>
      <c r="C30" s="196"/>
      <c r="D30" s="158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AE30">
        <v>15</v>
      </c>
      <c r="AF30">
        <v>21</v>
      </c>
      <c r="AG30" t="s">
        <v>140</v>
      </c>
    </row>
    <row r="31" spans="1:60" x14ac:dyDescent="0.2">
      <c r="A31" s="197"/>
      <c r="B31" s="198" t="s">
        <v>26</v>
      </c>
      <c r="C31" s="199"/>
      <c r="D31" s="200"/>
      <c r="E31" s="201"/>
      <c r="F31" s="201"/>
      <c r="G31" s="202">
        <f>G8+G17</f>
        <v>0</v>
      </c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AE31">
        <f>SUMIF(L7:L29,AE30,G7:G29)</f>
        <v>0</v>
      </c>
      <c r="AF31">
        <f>SUMIF(L7:L29,AF30,G7:G29)</f>
        <v>0</v>
      </c>
      <c r="AG31" t="s">
        <v>294</v>
      </c>
    </row>
    <row r="32" spans="1:60" x14ac:dyDescent="0.2">
      <c r="A32" s="144"/>
      <c r="B32" s="157"/>
      <c r="C32" s="196"/>
      <c r="D32" s="158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</row>
    <row r="33" spans="1:33" x14ac:dyDescent="0.2">
      <c r="A33" s="144"/>
      <c r="B33" s="157"/>
      <c r="C33" s="196"/>
      <c r="D33" s="158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</row>
    <row r="34" spans="1:33" x14ac:dyDescent="0.2">
      <c r="A34" s="231" t="s">
        <v>295</v>
      </c>
      <c r="B34" s="231"/>
      <c r="C34" s="231"/>
      <c r="D34" s="158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</row>
    <row r="35" spans="1:33" x14ac:dyDescent="0.2">
      <c r="A35" s="232"/>
      <c r="B35" s="232"/>
      <c r="C35" s="232"/>
      <c r="D35" s="232"/>
      <c r="E35" s="232"/>
      <c r="F35" s="232"/>
      <c r="G35" s="232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AG35" t="s">
        <v>296</v>
      </c>
    </row>
    <row r="36" spans="1:33" x14ac:dyDescent="0.2">
      <c r="A36" s="232"/>
      <c r="B36" s="232"/>
      <c r="C36" s="232"/>
      <c r="D36" s="232"/>
      <c r="E36" s="232"/>
      <c r="F36" s="232"/>
      <c r="G36" s="232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</row>
    <row r="37" spans="1:33" x14ac:dyDescent="0.2">
      <c r="A37" s="232"/>
      <c r="B37" s="232"/>
      <c r="C37" s="232"/>
      <c r="D37" s="232"/>
      <c r="E37" s="232"/>
      <c r="F37" s="232"/>
      <c r="G37" s="232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</row>
    <row r="38" spans="1:33" x14ac:dyDescent="0.2">
      <c r="A38" s="232"/>
      <c r="B38" s="232"/>
      <c r="C38" s="232"/>
      <c r="D38" s="232"/>
      <c r="E38" s="232"/>
      <c r="F38" s="232"/>
      <c r="G38" s="232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</row>
    <row r="39" spans="1:33" x14ac:dyDescent="0.2">
      <c r="A39" s="232"/>
      <c r="B39" s="232"/>
      <c r="C39" s="232"/>
      <c r="D39" s="232"/>
      <c r="E39" s="232"/>
      <c r="F39" s="232"/>
      <c r="G39" s="232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</row>
    <row r="40" spans="1:33" x14ac:dyDescent="0.2">
      <c r="A40" s="144"/>
      <c r="B40" s="157"/>
      <c r="C40" s="196"/>
      <c r="D40" s="158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</row>
    <row r="41" spans="1:33" x14ac:dyDescent="0.2">
      <c r="C41" s="203"/>
      <c r="D41" s="97"/>
      <c r="AG41" t="s">
        <v>297</v>
      </c>
    </row>
  </sheetData>
  <mergeCells count="15">
    <mergeCell ref="C25:G25"/>
    <mergeCell ref="C27:G27"/>
    <mergeCell ref="C29:G29"/>
    <mergeCell ref="A34:C34"/>
    <mergeCell ref="A35:G39"/>
    <mergeCell ref="C12:G12"/>
    <mergeCell ref="C14:G14"/>
    <mergeCell ref="C16:G16"/>
    <mergeCell ref="C20:G20"/>
    <mergeCell ref="C22:G22"/>
    <mergeCell ref="A1:G1"/>
    <mergeCell ref="C2:G2"/>
    <mergeCell ref="C3:G3"/>
    <mergeCell ref="C4:G4"/>
    <mergeCell ref="C10:G10"/>
  </mergeCells>
  <pageMargins left="0.59027777777777801" right="0.196527777777778" top="0.78749999999999998" bottom="0.78749999999999998" header="0.51180555555555496" footer="0.3"/>
  <pageSetup paperSize="9" scale="88" firstPageNumber="0" orientation="portrait" horizontalDpi="300" verticalDpi="300" r:id="rId1"/>
  <headerFooter>
    <oddFooter>&amp;LZpracováno programem BUILDpower S,  © RTS, a.s.&amp;RStránka &amp;P z &amp;N</oddFooter>
  </headerFooter>
  <colBreaks count="1" manualBreakCount="1">
    <brk id="20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B359BB-7E49-481D-A2FA-F9A6E5A8C17A}"/>
</file>

<file path=customXml/itemProps2.xml><?xml version="1.0" encoding="utf-8"?>
<ds:datastoreItem xmlns:ds="http://schemas.openxmlformats.org/officeDocument/2006/customXml" ds:itemID="{5EBFDFE0-347F-48C1-873F-E6AFD5A0FB6B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58</vt:i4>
      </vt:variant>
    </vt:vector>
  </HeadingPairs>
  <TitlesOfParts>
    <vt:vector size="66" baseType="lpstr">
      <vt:lpstr>Pokyny pro vyplnění</vt:lpstr>
      <vt:lpstr>Stavba</vt:lpstr>
      <vt:lpstr>VzorPolozky</vt:lpstr>
      <vt:lpstr>SO01 - 13, 14 1.01 Pol</vt:lpstr>
      <vt:lpstr>SO01 - 13, 14 1.02 Pol</vt:lpstr>
      <vt:lpstr>SO01 - 13, 14 1.03 Pol</vt:lpstr>
      <vt:lpstr>SO01 - 13, 14 1.04 Pol</vt:lpstr>
      <vt:lpstr>SO01 - 13, 14 VON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'SO01 - 13, 14 1.01 Pol'!Názvy_tisku</vt:lpstr>
      <vt:lpstr>'SO01 - 13, 14 1.02 Pol'!Názvy_tisku</vt:lpstr>
      <vt:lpstr>'SO01 - 13, 14 1.03 Pol'!Názvy_tisku</vt:lpstr>
      <vt:lpstr>'SO01 - 13, 14 1.04 Pol'!Názvy_tisku</vt:lpstr>
      <vt:lpstr>'SO01 - 13, 14 VON Pol'!Názvy_tisku</vt:lpstr>
      <vt:lpstr>oadresa</vt:lpstr>
      <vt:lpstr>Stavba!Objednatel</vt:lpstr>
      <vt:lpstr>Stavba!Objekt</vt:lpstr>
      <vt:lpstr>'SO01 - 13, 14 1.01 Pol'!Oblast_tisku</vt:lpstr>
      <vt:lpstr>'SO01 - 13, 14 1.02 Pol'!Oblast_tisku</vt:lpstr>
      <vt:lpstr>'SO01 - 13, 14 1.03 Pol'!Oblast_tisku</vt:lpstr>
      <vt:lpstr>'SO01 - 13, 14 1.04 Pol'!Oblast_tisku</vt:lpstr>
      <vt:lpstr>'SO01 - 13, 14 VON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Mikulik</dc:creator>
  <dc:description/>
  <cp:lastModifiedBy>Pavel Šulák</cp:lastModifiedBy>
  <cp:revision>1</cp:revision>
  <cp:lastPrinted>2019-03-19T12:27:02Z</cp:lastPrinted>
  <dcterms:created xsi:type="dcterms:W3CDTF">2009-04-08T07:15:50Z</dcterms:created>
  <dcterms:modified xsi:type="dcterms:W3CDTF">2024-02-27T12:15:30Z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